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7DBD1EB-F7A6-4928-8147-79348D6DF966}" xr6:coauthVersionLast="43" xr6:coauthVersionMax="43" xr10:uidLastSave="{00000000-0000-0000-0000-000000000000}"/>
  <bookViews>
    <workbookView xWindow="22932" yWindow="-108" windowWidth="23256" windowHeight="13176" xr2:uid="{00000000-000D-0000-FFFF-FFFF00000000}"/>
  </bookViews>
  <sheets>
    <sheet name="Instructions" sheetId="6" r:id="rId1"/>
    <sheet name="Summary" sheetId="1" r:id="rId2"/>
    <sheet name="Set-Up Costs" sheetId="5" r:id="rId3"/>
    <sheet name="Income" sheetId="2" r:id="rId4"/>
    <sheet name="Expenses" sheetId="3" r:id="rId5"/>
    <sheet name="Tax Savings" sheetId="4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" i="5" l="1"/>
  <c r="B119" i="5"/>
  <c r="B116" i="5"/>
  <c r="B113" i="5"/>
  <c r="B107" i="5"/>
  <c r="B103" i="5"/>
  <c r="B100" i="5"/>
  <c r="B99" i="5"/>
  <c r="B96" i="5"/>
  <c r="B95" i="5"/>
  <c r="B90" i="5"/>
  <c r="B87" i="5"/>
  <c r="B65" i="5"/>
  <c r="B62" i="5"/>
  <c r="E4" i="2"/>
  <c r="B4" i="2"/>
  <c r="B6" i="3"/>
  <c r="B22" i="5"/>
  <c r="B21" i="5"/>
  <c r="B15" i="4"/>
  <c r="B10" i="2"/>
  <c r="B30" i="2"/>
  <c r="H6" i="4"/>
  <c r="H7" i="4" s="1"/>
  <c r="B39" i="3"/>
  <c r="B35" i="3"/>
  <c r="B33" i="3"/>
  <c r="B34" i="3" s="1"/>
  <c r="B29" i="3"/>
  <c r="B27" i="3"/>
  <c r="B19" i="3"/>
  <c r="B17" i="3"/>
  <c r="B16" i="3"/>
  <c r="B15" i="3"/>
  <c r="B13" i="3"/>
  <c r="B11" i="3"/>
  <c r="B7" i="3"/>
  <c r="B5" i="3"/>
  <c r="B41" i="3"/>
  <c r="B40" i="3"/>
  <c r="B40" i="2" l="1"/>
  <c r="B38" i="2"/>
  <c r="B36" i="2"/>
  <c r="B34" i="2"/>
  <c r="B32" i="2"/>
  <c r="B29" i="2"/>
  <c r="B28" i="2"/>
  <c r="B25" i="2"/>
  <c r="B24" i="2"/>
  <c r="B23" i="2"/>
  <c r="B20" i="2"/>
  <c r="B19" i="2"/>
  <c r="B18" i="2"/>
  <c r="B15" i="2"/>
  <c r="B14" i="2"/>
  <c r="B13" i="2"/>
  <c r="B24" i="5"/>
  <c r="B46" i="5"/>
  <c r="B84" i="5"/>
  <c r="B81" i="5"/>
  <c r="B78" i="5"/>
  <c r="B75" i="5"/>
  <c r="B74" i="5"/>
  <c r="B71" i="5"/>
  <c r="B56" i="5"/>
  <c r="B53" i="5"/>
  <c r="B50" i="5"/>
  <c r="B43" i="5"/>
  <c r="B42" i="5"/>
  <c r="B37" i="5"/>
  <c r="B36" i="5"/>
  <c r="B35" i="5"/>
  <c r="B34" i="5"/>
  <c r="B33" i="5"/>
  <c r="B30" i="5"/>
  <c r="B29" i="5"/>
  <c r="B28" i="5"/>
  <c r="B15" i="5"/>
  <c r="B14" i="5"/>
  <c r="B13" i="5"/>
  <c r="B12" i="5"/>
  <c r="B8" i="5"/>
  <c r="B7" i="5"/>
  <c r="B6" i="5"/>
  <c r="B5" i="5"/>
  <c r="B47" i="2" l="1"/>
  <c r="B4" i="1" s="1"/>
  <c r="B3" i="1"/>
  <c r="H8" i="4"/>
  <c r="H21" i="4" s="1"/>
  <c r="H37" i="4" l="1"/>
  <c r="H38" i="4" s="1"/>
  <c r="B14" i="4" s="1"/>
  <c r="H33" i="4"/>
  <c r="H34" i="4" s="1"/>
  <c r="B13" i="4" s="1"/>
  <c r="H17" i="4"/>
  <c r="H18" i="4" s="1"/>
  <c r="B9" i="4" s="1"/>
  <c r="H29" i="4"/>
  <c r="H30" i="4" s="1"/>
  <c r="B12" i="4" s="1"/>
  <c r="H12" i="4"/>
  <c r="H13" i="4" s="1"/>
  <c r="B8" i="4" s="1"/>
  <c r="H25" i="4"/>
  <c r="H26" i="4" s="1"/>
  <c r="B11" i="4" s="1"/>
  <c r="H22" i="4"/>
  <c r="B10" i="4" s="1"/>
  <c r="H9" i="4"/>
  <c r="B7" i="4" s="1"/>
  <c r="B19" i="4" l="1"/>
  <c r="B6" i="1" s="1"/>
  <c r="B46" i="3"/>
  <c r="B5" i="1" s="1"/>
  <c r="B10" i="1" l="1"/>
  <c r="B13" i="1" s="1"/>
</calcChain>
</file>

<file path=xl/sharedStrings.xml><?xml version="1.0" encoding="utf-8"?>
<sst xmlns="http://schemas.openxmlformats.org/spreadsheetml/2006/main" count="332" uniqueCount="297">
  <si>
    <t>BeeKeeping Business Plan "What If" Summary:</t>
  </si>
  <si>
    <t>Income</t>
  </si>
  <si>
    <t>Expenses</t>
  </si>
  <si>
    <t>Tax Savings</t>
  </si>
  <si>
    <t>Property Tax</t>
  </si>
  <si>
    <t>Electric</t>
  </si>
  <si>
    <t>Gas</t>
  </si>
  <si>
    <t>Phone</t>
  </si>
  <si>
    <t>Insurance</t>
  </si>
  <si>
    <t>Home Expense Write Offs:</t>
  </si>
  <si>
    <t>Protectrive Clothing:</t>
  </si>
  <si>
    <t>Suit</t>
  </si>
  <si>
    <t>Jacket</t>
  </si>
  <si>
    <t>Veil</t>
  </si>
  <si>
    <t>Gloves</t>
  </si>
  <si>
    <t>Equipment:</t>
  </si>
  <si>
    <t>Solid</t>
  </si>
  <si>
    <t>Screened</t>
  </si>
  <si>
    <t>Sticky Board</t>
  </si>
  <si>
    <t>Deep Super</t>
  </si>
  <si>
    <t>Medium Super</t>
  </si>
  <si>
    <t>Shallow Super</t>
  </si>
  <si>
    <t>Frames:</t>
  </si>
  <si>
    <t>Top Bar</t>
  </si>
  <si>
    <t>Medium</t>
  </si>
  <si>
    <t>Shallow</t>
  </si>
  <si>
    <t>Empty frame</t>
  </si>
  <si>
    <t>Wired frame</t>
  </si>
  <si>
    <t>Foundation</t>
  </si>
  <si>
    <t>Waxed Foundation</t>
  </si>
  <si>
    <t>Supers:</t>
  </si>
  <si>
    <t xml:space="preserve"> Number of Frames:</t>
  </si>
  <si>
    <t>Cost Per Frame:</t>
  </si>
  <si>
    <t>Number of Supers:</t>
  </si>
  <si>
    <t>Cost Per Super:</t>
  </si>
  <si>
    <t>Bottom Board:</t>
  </si>
  <si>
    <t>Solid Bottom Board</t>
  </si>
  <si>
    <t>Screened Bottom Board</t>
  </si>
  <si>
    <t>Number of Bottom Boards:</t>
  </si>
  <si>
    <t>Itemized Hive Components:</t>
  </si>
  <si>
    <t>Complete Hives:</t>
  </si>
  <si>
    <t>Flow Hive</t>
  </si>
  <si>
    <t>Warre Hive</t>
  </si>
  <si>
    <t>Top Bar Hive</t>
  </si>
  <si>
    <t>Langstroth</t>
  </si>
  <si>
    <t>Number of Complete Hives:</t>
  </si>
  <si>
    <t>Cost Per Hive:</t>
  </si>
  <si>
    <t>Cost per Bottom Board:</t>
  </si>
  <si>
    <t>Cost Each:</t>
  </si>
  <si>
    <t>Number of Sticy Boards:</t>
  </si>
  <si>
    <t>Cost Per Board:</t>
  </si>
  <si>
    <t>Sticky Boards</t>
  </si>
  <si>
    <t>Number of Inner Covers:</t>
  </si>
  <si>
    <t>Hard Inner Cover:</t>
  </si>
  <si>
    <t>Soft  Inner Cover:</t>
  </si>
  <si>
    <t>Cost Per Cover:</t>
  </si>
  <si>
    <t>Hive Lids:</t>
  </si>
  <si>
    <t>Inner Covers:</t>
  </si>
  <si>
    <t>Number Hive Lids:</t>
  </si>
  <si>
    <t>Cost Per Lid:</t>
  </si>
  <si>
    <t>Lids:</t>
  </si>
  <si>
    <t>Hive Stands:</t>
  </si>
  <si>
    <t>Number Hive Stands:</t>
  </si>
  <si>
    <t>Cost Per Stand:</t>
  </si>
  <si>
    <t>Stands:</t>
  </si>
  <si>
    <t>Queen Excluders:</t>
  </si>
  <si>
    <t>Number of Queen Excluders:</t>
  </si>
  <si>
    <t>Cost Per Excluder:</t>
  </si>
  <si>
    <t>Excluders:</t>
  </si>
  <si>
    <t>Smokers:</t>
  </si>
  <si>
    <t>Number of Smokers:</t>
  </si>
  <si>
    <t>Cost per Smoker:</t>
  </si>
  <si>
    <t>Hive Tools:</t>
  </si>
  <si>
    <t>Flat Scraper:</t>
  </si>
  <si>
    <t>Curved Scraper:</t>
  </si>
  <si>
    <t>Number of Hive Tools:</t>
  </si>
  <si>
    <t>Cost Per Hive Tool:</t>
  </si>
  <si>
    <t>Flat:</t>
  </si>
  <si>
    <t>Curved:</t>
  </si>
  <si>
    <t>Bee Brush:</t>
  </si>
  <si>
    <t>Number of Bee Brushes:</t>
  </si>
  <si>
    <t>Cost Per Bee Brush:</t>
  </si>
  <si>
    <t>Total Cost:</t>
  </si>
  <si>
    <t>Honey Sales:</t>
  </si>
  <si>
    <t>Price Per Pound:</t>
  </si>
  <si>
    <t>Honey Comb Sales:</t>
  </si>
  <si>
    <t>Propolis Sales:</t>
  </si>
  <si>
    <t>Bees Wax Product Sales:</t>
  </si>
  <si>
    <t>Wax</t>
  </si>
  <si>
    <t>Lip Balm</t>
  </si>
  <si>
    <t>Candles:</t>
  </si>
  <si>
    <t>Lip balm containers</t>
  </si>
  <si>
    <t>Honey Jars</t>
  </si>
  <si>
    <t>Candle Wicks</t>
  </si>
  <si>
    <t>Honey Extractors:</t>
  </si>
  <si>
    <t>Harvesting Equipment:</t>
  </si>
  <si>
    <t>Manual</t>
  </si>
  <si>
    <t>Wax De-Capping Tools:</t>
  </si>
  <si>
    <t>Scrapers:</t>
  </si>
  <si>
    <t>Hot Knife:</t>
  </si>
  <si>
    <t>Miscellaneous:</t>
  </si>
  <si>
    <t>Solar Wax Melter:</t>
  </si>
  <si>
    <t>Pollen Sales:</t>
  </si>
  <si>
    <t>Number of Cut Combs:</t>
  </si>
  <si>
    <t>Price Per Cut Comb:</t>
  </si>
  <si>
    <t>By Gram:</t>
  </si>
  <si>
    <t>By Oz.</t>
  </si>
  <si>
    <t>By Pound:</t>
  </si>
  <si>
    <t>Grams of Propolis:</t>
  </si>
  <si>
    <t>Pounds of Propolis:</t>
  </si>
  <si>
    <t>Price Per Gram:</t>
  </si>
  <si>
    <t>Price Per Oz:</t>
  </si>
  <si>
    <t>Pounds of Wax:</t>
  </si>
  <si>
    <t>Number of Containers:</t>
  </si>
  <si>
    <t>Price Per Container:</t>
  </si>
  <si>
    <t>Number of Candles:</t>
  </si>
  <si>
    <t>Price Per Candle:</t>
  </si>
  <si>
    <t>Queen Bee Sales:</t>
  </si>
  <si>
    <t>Number of Queen Bees:</t>
  </si>
  <si>
    <t>Price Per Queen Bee:</t>
  </si>
  <si>
    <t>Packaged Bees Sales:</t>
  </si>
  <si>
    <t>Number Bee Packages:</t>
  </si>
  <si>
    <t>Price Per Package:</t>
  </si>
  <si>
    <t>Nuc Sales:</t>
  </si>
  <si>
    <t>Number of Nucs:</t>
  </si>
  <si>
    <t>Price Per Nuc:</t>
  </si>
  <si>
    <t>Complete Hive Sale:</t>
  </si>
  <si>
    <t>Number Complete Hives:</t>
  </si>
  <si>
    <t>Price Per Hive:</t>
  </si>
  <si>
    <t>Hive Rentals (Orchards, ect.)</t>
  </si>
  <si>
    <t>Number of Hives:</t>
  </si>
  <si>
    <t>Grams of Pollen:</t>
  </si>
  <si>
    <t>Ounces of Pollen:</t>
  </si>
  <si>
    <t>Pounds of Pollen:</t>
  </si>
  <si>
    <t>Ounces of Propolis</t>
  </si>
  <si>
    <t>Royal Jelly Sales:</t>
  </si>
  <si>
    <t>Grams of Royal Jelly:</t>
  </si>
  <si>
    <t>Ounces of Royal Jelly:</t>
  </si>
  <si>
    <t>Pounds of Royal Jelly:</t>
  </si>
  <si>
    <t>Price Per Ounce:</t>
  </si>
  <si>
    <t>Total Income:</t>
  </si>
  <si>
    <t>Miles Driven Costs:</t>
  </si>
  <si>
    <t>Annual Miles Driven To Hives:</t>
  </si>
  <si>
    <t>Annual Miles Driven To Association Meetings:</t>
  </si>
  <si>
    <t>Annual Miles Driven To Seminars:</t>
  </si>
  <si>
    <t>Annual Business License Fees:</t>
  </si>
  <si>
    <t>Annual Land Rental Fees:</t>
  </si>
  <si>
    <t>Smoker Fuel:</t>
  </si>
  <si>
    <t>Pollen Patties:</t>
  </si>
  <si>
    <t>Feeders:</t>
  </si>
  <si>
    <t>Number of Feeders:</t>
  </si>
  <si>
    <t>Cost Per Feeder:</t>
  </si>
  <si>
    <t>Medications/Treatments:</t>
  </si>
  <si>
    <t>Employees Costs:</t>
  </si>
  <si>
    <t>Payroll</t>
  </si>
  <si>
    <t>Benefits</t>
  </si>
  <si>
    <t>Book Keeping</t>
  </si>
  <si>
    <t>Tax Preperation Fees</t>
  </si>
  <si>
    <t>Office Equipment:</t>
  </si>
  <si>
    <t>Computer</t>
  </si>
  <si>
    <t>Software</t>
  </si>
  <si>
    <t>Quickbooks</t>
  </si>
  <si>
    <t>Cost Per Mile:</t>
  </si>
  <si>
    <t>To Hives:</t>
  </si>
  <si>
    <t>To Meetings:</t>
  </si>
  <si>
    <t>To Seminars:</t>
  </si>
  <si>
    <t>Honey Extractor Rental Fees:</t>
  </si>
  <si>
    <t>Number of Rentals Per Year:</t>
  </si>
  <si>
    <t>Cost Per Rental:</t>
  </si>
  <si>
    <t>Number of Jars:</t>
  </si>
  <si>
    <t>Cost Per Jar:</t>
  </si>
  <si>
    <t>Cost Per Container:</t>
  </si>
  <si>
    <t>Number of Wicks:</t>
  </si>
  <si>
    <t>Cost Per Wick:</t>
  </si>
  <si>
    <t>Patties Per Hive Per Year:</t>
  </si>
  <si>
    <t>Cost Per Patty:</t>
  </si>
  <si>
    <t>Number of Employees:</t>
  </si>
  <si>
    <t>$ Per Hour:</t>
  </si>
  <si>
    <t>Annual Hours Per Employee:</t>
  </si>
  <si>
    <t>Number of Annual Bookkeeping Sessions:</t>
  </si>
  <si>
    <t>Number of Payrolls Per Year:</t>
  </si>
  <si>
    <t>Cost Per Payroll Service:</t>
  </si>
  <si>
    <t>Cost Per Session:</t>
  </si>
  <si>
    <t>Cost of Tax Prep:</t>
  </si>
  <si>
    <t>Total Expences:</t>
  </si>
  <si>
    <t>Net Worth:</t>
  </si>
  <si>
    <t>Number of Tax Preperations Per Year:</t>
  </si>
  <si>
    <t>Number of Harvests Per Year:</t>
  </si>
  <si>
    <t>Number of Hives Harvested Per Year:</t>
  </si>
  <si>
    <t>Number of Pounds Per Harvest Per Hive:</t>
  </si>
  <si>
    <t>Electrical</t>
  </si>
  <si>
    <t>Water</t>
  </si>
  <si>
    <t>Sewer</t>
  </si>
  <si>
    <t>Percent of home being used as home office:</t>
  </si>
  <si>
    <t>Dollar Amount of Monthly Mortgage payment deductible:</t>
  </si>
  <si>
    <t>Combined Federal &amp; State Tax Percentage:</t>
  </si>
  <si>
    <t>Monthly Mortgage Dollars Tax Savings:</t>
  </si>
  <si>
    <r>
      <rPr>
        <b/>
        <sz val="11"/>
        <color rgb="FFFF0000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Home Office Deduction Savings:</t>
    </r>
  </si>
  <si>
    <t>MORTGAGE SAVINGS METRICS:</t>
  </si>
  <si>
    <t>ELECTRICAL SAVINGS METRICS:</t>
  </si>
  <si>
    <t>Monthly Dollar Amount of Electrical Deductions:</t>
  </si>
  <si>
    <t>Monthly Electrical Dollars Tax Savings:</t>
  </si>
  <si>
    <t>GAS SAVING METRICS:</t>
  </si>
  <si>
    <t>Monthly Dollar Amount of Gas Deductions:</t>
  </si>
  <si>
    <t>Monthly Gas Dollars Tax Savings:</t>
  </si>
  <si>
    <t>WATER SAVINGS METRICS:</t>
  </si>
  <si>
    <t>Monthly Dollar Amount of Water Deductions:</t>
  </si>
  <si>
    <t>Monthly Gas Dollars Water Savings:</t>
  </si>
  <si>
    <t>SEWER SAVINGS METRICS:</t>
  </si>
  <si>
    <t>Monthly Dollar Amount of Sewer Deductions:</t>
  </si>
  <si>
    <t>Accounting Expenses:</t>
  </si>
  <si>
    <t>Transportation Expenses:</t>
  </si>
  <si>
    <t>Equipment Expenses:</t>
  </si>
  <si>
    <t>???</t>
  </si>
  <si>
    <t>Employee Expenses:</t>
  </si>
  <si>
    <t>Health Insurance</t>
  </si>
  <si>
    <t>Annual Health Insurance Premiums:</t>
  </si>
  <si>
    <t>Employees can be spouce and children</t>
  </si>
  <si>
    <t>Health Ins Premiums Tax Deductible for Employees (Spouce &amp; Children?)</t>
  </si>
  <si>
    <t>Number of Manual Extractors:</t>
  </si>
  <si>
    <t>Number of Electric Extractors:</t>
  </si>
  <si>
    <t>Cost Per Extractor:</t>
  </si>
  <si>
    <t>Number of Scrapers:</t>
  </si>
  <si>
    <t>Number of Hot Knifes:</t>
  </si>
  <si>
    <t>Number of Solar Wax Melters:</t>
  </si>
  <si>
    <t>Number of Computers:</t>
  </si>
  <si>
    <t>Cost Per Solar Wax Melters:</t>
  </si>
  <si>
    <t>Cost PerComputer</t>
  </si>
  <si>
    <t>PHONE SAVINGS METRICS:</t>
  </si>
  <si>
    <t>Monthly Dollar Amount of Phone Deductions:</t>
  </si>
  <si>
    <t>Monthly Dollars Sewer Savings:</t>
  </si>
  <si>
    <t>Monthly Dollars Phone Savings:</t>
  </si>
  <si>
    <t>Fume Boards:</t>
  </si>
  <si>
    <t>Number of Fume Boards:</t>
  </si>
  <si>
    <t>Cost Per Fume Board:</t>
  </si>
  <si>
    <t>Number of Entrance Reducers:</t>
  </si>
  <si>
    <t>Cost Per Entrance Reducer:</t>
  </si>
  <si>
    <t>Robbing Screens:</t>
  </si>
  <si>
    <t>Entrance Reducers:</t>
  </si>
  <si>
    <t>Number of Robbing Screens:</t>
  </si>
  <si>
    <t>Cost Per Robbing Screen:</t>
  </si>
  <si>
    <t>Number of Escape Boards:</t>
  </si>
  <si>
    <t>Cost Per Escape Board:</t>
  </si>
  <si>
    <t>Escape Boards:</t>
  </si>
  <si>
    <t>Number of Mason Jars:</t>
  </si>
  <si>
    <t>Cost Per Mason Jar:</t>
  </si>
  <si>
    <t>Honey Jars: (Mason Jars)</t>
  </si>
  <si>
    <t>Bees:</t>
  </si>
  <si>
    <t>Packaged Bees:</t>
  </si>
  <si>
    <t>Queen Bees:</t>
  </si>
  <si>
    <t>Number of Packaged Bees</t>
  </si>
  <si>
    <t>Cost of Packaged Bees:</t>
  </si>
  <si>
    <t>Cost Per Queen Bee:</t>
  </si>
  <si>
    <t>Number of:</t>
  </si>
  <si>
    <t>Annual Smoker Fuel Fees:</t>
  </si>
  <si>
    <t>Current Federal income tax rate:</t>
  </si>
  <si>
    <t>Square feet of your home:</t>
  </si>
  <si>
    <t>Current State income tax rate:</t>
  </si>
  <si>
    <t>Internet</t>
  </si>
  <si>
    <t>INTERNET SAVINGS METRICS:</t>
  </si>
  <si>
    <t>Quickbook Purchase Cost:</t>
  </si>
  <si>
    <t>Set-Up/Expansion Costs:</t>
  </si>
  <si>
    <t>Set-up/Expansion costs:</t>
  </si>
  <si>
    <t>Camera(s)</t>
  </si>
  <si>
    <t>Number of Cameras:</t>
  </si>
  <si>
    <t>Cost per Camera:</t>
  </si>
  <si>
    <t>INSTRUCTIONS</t>
  </si>
  <si>
    <t>This excel workbook is completely unlocked to allow you to modify it in any way you wish.</t>
  </si>
  <si>
    <t>The highlighted areas are the pionts of data entry for you to enter your "what if" scenarios.</t>
  </si>
  <si>
    <t>Thanks so much for reading my article.</t>
  </si>
  <si>
    <t>Happy Beekeeping</t>
  </si>
  <si>
    <t>Paying It Forward</t>
  </si>
  <si>
    <t>IRS allows $0.55 per mile auto expense each mile driven for beekeepeing business</t>
  </si>
  <si>
    <t>Employer taxes, worker comp ins, vacation, and sick leave generally runs about 20% of employee's salary.</t>
  </si>
  <si>
    <t>Payroll Service</t>
  </si>
  <si>
    <r>
      <t xml:space="preserve">Current </t>
    </r>
    <r>
      <rPr>
        <b/>
        <sz val="11"/>
        <color rgb="FF7030A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Electrical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</si>
  <si>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Gas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</si>
  <si>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 xml:space="preserve">Monthly </t>
    </r>
    <r>
      <rPr>
        <b/>
        <sz val="11"/>
        <color theme="1"/>
        <rFont val="Calibri"/>
        <family val="2"/>
        <scheme val="minor"/>
      </rPr>
      <t>Water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</si>
  <si>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 xml:space="preserve">Monthly </t>
    </r>
    <r>
      <rPr>
        <b/>
        <sz val="11"/>
        <color theme="1"/>
        <rFont val="Calibri"/>
        <family val="2"/>
        <scheme val="minor"/>
      </rPr>
      <t>Sewer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</si>
  <si>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 xml:space="preserve">Monthly </t>
    </r>
    <r>
      <rPr>
        <b/>
        <sz val="11"/>
        <color theme="1"/>
        <rFont val="Calibri"/>
        <family val="2"/>
        <scheme val="minor"/>
      </rPr>
      <t>Phone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</si>
  <si>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 xml:space="preserve">Monthly </t>
    </r>
    <r>
      <rPr>
        <b/>
        <sz val="11"/>
        <color theme="1"/>
        <rFont val="Calibri"/>
        <family val="2"/>
        <scheme val="minor"/>
      </rPr>
      <t>Internet Bill: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</si>
  <si>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Insurance Bill:</t>
    </r>
  </si>
  <si>
    <r>
      <rPr>
        <b/>
        <sz val="11"/>
        <color rgb="FFFF0000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Property Tax Bill:</t>
    </r>
  </si>
  <si>
    <r>
      <t xml:space="preserve">Total </t>
    </r>
    <r>
      <rPr>
        <b/>
        <sz val="14"/>
        <color rgb="FFFF0000"/>
        <rFont val="Calibri"/>
        <family val="2"/>
        <scheme val="minor"/>
      </rPr>
      <t xml:space="preserve">Annual </t>
    </r>
    <r>
      <rPr>
        <b/>
        <sz val="14"/>
        <color rgb="FF0070C0"/>
        <rFont val="Calibri"/>
        <family val="2"/>
        <scheme val="minor"/>
      </rPr>
      <t>Tax Savings:</t>
    </r>
  </si>
  <si>
    <t>INSURANCE SAVINGS METRICS:</t>
  </si>
  <si>
    <t>Monthly Dollar Amount of Insurance Deductions:</t>
  </si>
  <si>
    <t>Monthly Dollars Insurance Savings:</t>
  </si>
  <si>
    <t>Monthly Dollar Amount of Internet Deductions:</t>
  </si>
  <si>
    <t>Monthly Dollars Internet Savings:</t>
  </si>
  <si>
    <t>Projected Annual Profit / Loss:</t>
  </si>
  <si>
    <r>
      <t>Square feet of your home</t>
    </r>
    <r>
      <rPr>
        <b/>
        <sz val="11"/>
        <color rgb="FF0070C0"/>
        <rFont val="Calibri"/>
        <family val="2"/>
        <scheme val="minor"/>
      </rPr>
      <t xml:space="preserve"> office</t>
    </r>
    <r>
      <rPr>
        <b/>
        <sz val="11"/>
        <color theme="1"/>
        <rFont val="Calibri"/>
        <family val="2"/>
        <scheme val="minor"/>
      </rPr>
      <t>:</t>
    </r>
  </si>
  <si>
    <r>
      <t xml:space="preserve">Current </t>
    </r>
    <r>
      <rPr>
        <b/>
        <sz val="11"/>
        <color rgb="FF7030A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Mortgage/Rent Payment:</t>
    </r>
  </si>
  <si>
    <t>Mortgage/Rent</t>
  </si>
  <si>
    <t>Projected Annual Pounds of Honey:</t>
  </si>
  <si>
    <t>Income Projections:</t>
  </si>
  <si>
    <t>Expenses Projections:</t>
  </si>
  <si>
    <t>Tax Savings Projections: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</si>
</sst>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990099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2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0" xfId="0" applyFill="1"/>
    <xf numFmtId="44" fontId="11" fillId="0" borderId="0" xfId="1" applyFont="1"/>
    <xf numFmtId="44" fontId="0" fillId="0" borderId="0" xfId="1" applyFont="1"/>
    <xf numFmtId="44" fontId="0" fillId="0" borderId="0" xfId="1" applyFont="1" applyFill="1"/>
    <xf numFmtId="44" fontId="0" fillId="2" borderId="0" xfId="1" applyFont="1" applyFill="1"/>
    <xf numFmtId="0" fontId="13" fillId="0" borderId="0" xfId="0" applyFont="1"/>
    <xf numFmtId="0" fontId="0" fillId="0" borderId="0" xfId="0" applyFont="1" applyAlignment="1">
      <alignment horizontal="left"/>
    </xf>
    <xf numFmtId="44" fontId="3" fillId="0" borderId="0" xfId="1" applyFont="1"/>
    <xf numFmtId="0" fontId="6" fillId="0" borderId="0" xfId="0" applyFont="1" applyAlignment="1">
      <alignment horizontal="left"/>
    </xf>
    <xf numFmtId="44" fontId="6" fillId="0" borderId="0" xfId="1" applyFont="1"/>
    <xf numFmtId="0" fontId="6" fillId="0" borderId="0" xfId="0" applyFont="1" applyFill="1"/>
    <xf numFmtId="44" fontId="14" fillId="2" borderId="0" xfId="1" applyFont="1" applyFill="1"/>
    <xf numFmtId="0" fontId="14" fillId="0" borderId="0" xfId="0" applyFont="1" applyFill="1"/>
    <xf numFmtId="0" fontId="0" fillId="0" borderId="0" xfId="0" applyFont="1" applyFill="1"/>
    <xf numFmtId="44" fontId="14" fillId="0" borderId="0" xfId="1" applyFont="1" applyFill="1"/>
    <xf numFmtId="0" fontId="0" fillId="0" borderId="0" xfId="0" applyFont="1" applyAlignment="1">
      <alignment horizontal="center"/>
    </xf>
    <xf numFmtId="44" fontId="2" fillId="0" borderId="0" xfId="1" applyFont="1"/>
    <xf numFmtId="37" fontId="0" fillId="2" borderId="0" xfId="1" applyNumberFormat="1" applyFont="1" applyFill="1"/>
    <xf numFmtId="0" fontId="5" fillId="0" borderId="0" xfId="0" applyFont="1" applyAlignment="1">
      <alignment horizontal="right"/>
    </xf>
    <xf numFmtId="44" fontId="4" fillId="0" borderId="0" xfId="1" applyFont="1"/>
    <xf numFmtId="44" fontId="5" fillId="0" borderId="0" xfId="1" applyFont="1"/>
    <xf numFmtId="44" fontId="10" fillId="0" borderId="0" xfId="1" applyFont="1"/>
    <xf numFmtId="0" fontId="9" fillId="3" borderId="0" xfId="0" applyFont="1" applyFill="1"/>
    <xf numFmtId="44" fontId="9" fillId="0" borderId="0" xfId="1" applyFont="1"/>
    <xf numFmtId="0" fontId="3" fillId="3" borderId="0" xfId="0" applyFont="1" applyFill="1"/>
    <xf numFmtId="0" fontId="5" fillId="3" borderId="0" xfId="0" applyFont="1" applyFill="1"/>
    <xf numFmtId="0" fontId="14" fillId="0" borderId="0" xfId="0" applyFont="1"/>
    <xf numFmtId="0" fontId="7" fillId="0" borderId="0" xfId="0" applyFont="1" applyAlignment="1">
      <alignment horizontal="right"/>
    </xf>
    <xf numFmtId="0" fontId="4" fillId="3" borderId="0" xfId="0" applyFont="1" applyFill="1"/>
    <xf numFmtId="44" fontId="7" fillId="0" borderId="0" xfId="1" applyFont="1"/>
    <xf numFmtId="0" fontId="6" fillId="0" borderId="0" xfId="0" applyFont="1" applyAlignment="1">
      <alignment horizontal="right"/>
    </xf>
    <xf numFmtId="44" fontId="0" fillId="0" borderId="0" xfId="0" applyNumberFormat="1"/>
    <xf numFmtId="0" fontId="12" fillId="3" borderId="0" xfId="0" applyFont="1" applyFill="1"/>
    <xf numFmtId="9" fontId="0" fillId="0" borderId="0" xfId="2" applyFont="1"/>
    <xf numFmtId="0" fontId="16" fillId="0" borderId="0" xfId="0" applyFont="1"/>
    <xf numFmtId="0" fontId="2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4" fontId="15" fillId="0" borderId="0" xfId="1" applyFont="1"/>
    <xf numFmtId="44" fontId="14" fillId="0" borderId="0" xfId="1" applyFont="1"/>
    <xf numFmtId="0" fontId="18" fillId="0" borderId="0" xfId="0" applyFont="1"/>
    <xf numFmtId="44" fontId="2" fillId="0" borderId="0" xfId="1" applyFont="1" applyFill="1"/>
    <xf numFmtId="0" fontId="3" fillId="0" borderId="0" xfId="0" applyFont="1" applyFill="1"/>
    <xf numFmtId="0" fontId="0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6"/>
    </xf>
    <xf numFmtId="0" fontId="0" fillId="2" borderId="0" xfId="0" applyFill="1" applyAlignment="1">
      <alignment horizontal="right" vertical="center"/>
    </xf>
    <xf numFmtId="9" fontId="0" fillId="2" borderId="0" xfId="2" applyFont="1" applyFill="1" applyAlignment="1">
      <alignment horizontal="right" vertical="center"/>
    </xf>
    <xf numFmtId="44" fontId="0" fillId="2" borderId="0" xfId="1" applyFont="1" applyFill="1" applyAlignment="1">
      <alignment horizontal="left" vertical="center"/>
    </xf>
    <xf numFmtId="0" fontId="14" fillId="0" borderId="0" xfId="0" applyFont="1" applyAlignment="1">
      <alignment horizontal="left" indent="6"/>
    </xf>
    <xf numFmtId="0" fontId="19" fillId="0" borderId="0" xfId="0" applyFont="1"/>
    <xf numFmtId="44" fontId="1" fillId="0" borderId="0" xfId="1" applyFont="1"/>
    <xf numFmtId="37" fontId="0" fillId="0" borderId="0" xfId="1" applyNumberFormat="1" applyFont="1" applyFill="1"/>
    <xf numFmtId="1" fontId="9" fillId="0" borderId="0" xfId="1" applyNumberFormat="1" applyFont="1"/>
    <xf numFmtId="1" fontId="0" fillId="0" borderId="0" xfId="1" applyNumberFormat="1" applyFont="1"/>
    <xf numFmtId="1" fontId="0" fillId="0" borderId="0" xfId="1" applyNumberFormat="1" applyFont="1" applyFill="1"/>
    <xf numFmtId="1" fontId="5" fillId="0" borderId="0" xfId="1" applyNumberFormat="1" applyFont="1"/>
    <xf numFmtId="0" fontId="0" fillId="2" borderId="0" xfId="1" applyNumberFormat="1" applyFont="1" applyFill="1"/>
    <xf numFmtId="0" fontId="0" fillId="0" borderId="0" xfId="0" applyFont="1" applyFill="1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Font="1" applyAlignment="1">
      <alignment horizontal="left" indent="5"/>
    </xf>
    <xf numFmtId="0" fontId="20" fillId="0" borderId="0" xfId="0" applyFont="1"/>
    <xf numFmtId="44" fontId="1" fillId="2" borderId="0" xfId="1" applyFont="1" applyFill="1"/>
    <xf numFmtId="0" fontId="2" fillId="0" borderId="0" xfId="0" applyFont="1" applyAlignment="1">
      <alignment horizontal="left" indent="39"/>
    </xf>
    <xf numFmtId="0" fontId="5" fillId="0" borderId="0" xfId="0" applyFont="1" applyAlignment="1">
      <alignment horizontal="left" indent="39"/>
    </xf>
    <xf numFmtId="0" fontId="21" fillId="3" borderId="0" xfId="0" applyFont="1" applyFill="1"/>
    <xf numFmtId="0" fontId="0" fillId="3" borderId="0" xfId="0" applyFont="1" applyFill="1"/>
    <xf numFmtId="0" fontId="11" fillId="3" borderId="0" xfId="0" applyFont="1" applyFill="1"/>
    <xf numFmtId="0" fontId="6" fillId="3" borderId="0" xfId="0" applyFont="1" applyFill="1"/>
    <xf numFmtId="0" fontId="14" fillId="3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7544-D017-496F-8186-BC8E47421FDE}">
  <dimension ref="A1:A11"/>
  <sheetViews>
    <sheetView tabSelected="1" workbookViewId="0">
      <selection activeCell="A15" sqref="A15"/>
    </sheetView>
  </sheetViews>
  <sheetFormatPr defaultRowHeight="14.4" x14ac:dyDescent="0.3"/>
  <cols>
    <col min="1" max="1" width="158" customWidth="1"/>
  </cols>
  <sheetData>
    <row r="1" spans="1:1" s="2" customFormat="1" ht="18" x14ac:dyDescent="0.35">
      <c r="A1" s="2" t="s">
        <v>266</v>
      </c>
    </row>
    <row r="3" spans="1:1" x14ac:dyDescent="0.3">
      <c r="A3" t="s">
        <v>267</v>
      </c>
    </row>
    <row r="5" spans="1:1" x14ac:dyDescent="0.3">
      <c r="A5" t="s">
        <v>268</v>
      </c>
    </row>
    <row r="7" spans="1:1" x14ac:dyDescent="0.3">
      <c r="A7" t="s">
        <v>269</v>
      </c>
    </row>
    <row r="9" spans="1:1" x14ac:dyDescent="0.3">
      <c r="A9" s="51" t="s">
        <v>270</v>
      </c>
    </row>
    <row r="11" spans="1:1" x14ac:dyDescent="0.3">
      <c r="A11" s="51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pane ySplit="1" topLeftCell="A2" activePane="bottomLeft" state="frozen"/>
      <selection pane="bottomLeft" activeCell="H16" sqref="H16"/>
    </sheetView>
  </sheetViews>
  <sheetFormatPr defaultRowHeight="14.4" x14ac:dyDescent="0.3"/>
  <cols>
    <col min="1" max="1" width="89.6640625" style="10" bestFit="1" customWidth="1"/>
    <col min="2" max="2" width="18.6640625" style="33" customWidth="1"/>
  </cols>
  <sheetData>
    <row r="1" spans="1:2" s="8" customFormat="1" ht="31.2" x14ac:dyDescent="0.6">
      <c r="A1" s="8" t="s">
        <v>0</v>
      </c>
      <c r="B1" s="38"/>
    </row>
    <row r="2" spans="1:2" x14ac:dyDescent="0.3">
      <c r="A2" s="79"/>
    </row>
    <row r="3" spans="1:2" x14ac:dyDescent="0.3">
      <c r="A3" s="79" t="s">
        <v>262</v>
      </c>
      <c r="B3" s="33">
        <f>'Set-Up Costs'!B124</f>
        <v>0</v>
      </c>
    </row>
    <row r="4" spans="1:2" x14ac:dyDescent="0.3">
      <c r="A4" s="79" t="s">
        <v>1</v>
      </c>
      <c r="B4" s="33">
        <f>Income!B47</f>
        <v>0</v>
      </c>
    </row>
    <row r="5" spans="1:2" x14ac:dyDescent="0.3">
      <c r="A5" s="79" t="s">
        <v>2</v>
      </c>
      <c r="B5" s="33">
        <f>Expenses!B46</f>
        <v>0</v>
      </c>
    </row>
    <row r="6" spans="1:2" x14ac:dyDescent="0.3">
      <c r="A6" s="79" t="s">
        <v>3</v>
      </c>
      <c r="B6" s="33">
        <f>'Tax Savings'!B19</f>
        <v>0</v>
      </c>
    </row>
    <row r="7" spans="1:2" x14ac:dyDescent="0.3">
      <c r="A7" s="79"/>
    </row>
    <row r="8" spans="1:2" x14ac:dyDescent="0.3">
      <c r="A8" s="79"/>
    </row>
    <row r="9" spans="1:2" x14ac:dyDescent="0.3">
      <c r="A9" s="79"/>
    </row>
    <row r="10" spans="1:2" s="56" customFormat="1" ht="18" x14ac:dyDescent="0.35">
      <c r="A10" s="80" t="s">
        <v>289</v>
      </c>
      <c r="B10" s="37">
        <f>(B4+B6)-(B5)</f>
        <v>0</v>
      </c>
    </row>
    <row r="11" spans="1:2" x14ac:dyDescent="0.3">
      <c r="A11" s="79"/>
    </row>
    <row r="12" spans="1:2" x14ac:dyDescent="0.3">
      <c r="A12" s="79"/>
    </row>
    <row r="13" spans="1:2" s="56" customFormat="1" ht="18" x14ac:dyDescent="0.35">
      <c r="A13" s="80" t="s">
        <v>185</v>
      </c>
      <c r="B13" s="37">
        <f>(B10+B4)-B5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4"/>
  <sheetViews>
    <sheetView workbookViewId="0">
      <pane ySplit="1" topLeftCell="A2" activePane="bottomLeft" state="frozen"/>
      <selection pane="bottomLeft" activeCell="J11" sqref="J11"/>
    </sheetView>
  </sheetViews>
  <sheetFormatPr defaultRowHeight="14.4" x14ac:dyDescent="0.3"/>
  <cols>
    <col min="1" max="1" width="27.6640625" customWidth="1"/>
    <col min="2" max="2" width="14.88671875" style="19" customWidth="1"/>
    <col min="3" max="3" width="4.21875" style="16" customWidth="1"/>
    <col min="4" max="4" width="27.5546875" bestFit="1" customWidth="1"/>
    <col min="5" max="5" width="9.44140625" bestFit="1" customWidth="1"/>
    <col min="7" max="7" width="25.77734375" style="19" bestFit="1" customWidth="1"/>
    <col min="9" max="9" width="16.21875" customWidth="1"/>
  </cols>
  <sheetData>
    <row r="1" spans="1:8" s="9" customFormat="1" ht="31.2" x14ac:dyDescent="0.6">
      <c r="A1" s="7" t="s">
        <v>261</v>
      </c>
      <c r="B1" s="18"/>
      <c r="C1" s="83"/>
      <c r="G1" s="18"/>
    </row>
    <row r="3" spans="1:8" x14ac:dyDescent="0.3">
      <c r="D3" s="22"/>
    </row>
    <row r="4" spans="1:8" ht="18" x14ac:dyDescent="0.35">
      <c r="A4" s="4" t="s">
        <v>10</v>
      </c>
      <c r="D4" s="10" t="s">
        <v>253</v>
      </c>
      <c r="G4" s="33" t="s">
        <v>48</v>
      </c>
    </row>
    <row r="5" spans="1:8" x14ac:dyDescent="0.3">
      <c r="A5" s="12" t="s">
        <v>11</v>
      </c>
      <c r="B5" s="20">
        <f>E5*G5</f>
        <v>0</v>
      </c>
      <c r="D5" s="75" t="s">
        <v>11</v>
      </c>
      <c r="E5" s="15"/>
      <c r="G5" s="21"/>
    </row>
    <row r="6" spans="1:8" x14ac:dyDescent="0.3">
      <c r="A6" s="12" t="s">
        <v>12</v>
      </c>
      <c r="B6" s="20">
        <f t="shared" ref="B6:B8" si="0">E6*G6</f>
        <v>0</v>
      </c>
      <c r="D6" s="75" t="s">
        <v>12</v>
      </c>
      <c r="E6" s="15"/>
      <c r="G6" s="21"/>
    </row>
    <row r="7" spans="1:8" x14ac:dyDescent="0.3">
      <c r="A7" s="12" t="s">
        <v>13</v>
      </c>
      <c r="B7" s="20">
        <f t="shared" si="0"/>
        <v>0</v>
      </c>
      <c r="D7" s="75" t="s">
        <v>13</v>
      </c>
      <c r="E7" s="15"/>
      <c r="G7" s="21"/>
    </row>
    <row r="8" spans="1:8" x14ac:dyDescent="0.3">
      <c r="A8" s="12" t="s">
        <v>14</v>
      </c>
      <c r="B8" s="20">
        <f t="shared" si="0"/>
        <v>0</v>
      </c>
      <c r="D8" s="75" t="s">
        <v>14</v>
      </c>
      <c r="E8" s="15"/>
      <c r="G8" s="21"/>
    </row>
    <row r="9" spans="1:8" x14ac:dyDescent="0.3">
      <c r="A9" s="13"/>
    </row>
    <row r="10" spans="1:8" s="5" customFormat="1" x14ac:dyDescent="0.3">
      <c r="A10" s="23"/>
      <c r="B10" s="19"/>
      <c r="C10" s="82"/>
      <c r="G10" s="19"/>
      <c r="H10" s="30"/>
    </row>
    <row r="11" spans="1:8" s="4" customFormat="1" ht="18" x14ac:dyDescent="0.35">
      <c r="A11" s="25" t="s">
        <v>40</v>
      </c>
      <c r="B11" s="26"/>
      <c r="C11" s="84"/>
      <c r="D11" s="10" t="s">
        <v>45</v>
      </c>
      <c r="E11"/>
      <c r="F11"/>
      <c r="G11" s="33" t="s">
        <v>46</v>
      </c>
      <c r="H11" s="27"/>
    </row>
    <row r="12" spans="1:8" x14ac:dyDescent="0.3">
      <c r="A12" s="14" t="s">
        <v>44</v>
      </c>
      <c r="B12" s="20">
        <f t="shared" ref="B12:B15" si="1">E12*G12</f>
        <v>0</v>
      </c>
      <c r="D12" s="75" t="s">
        <v>44</v>
      </c>
      <c r="E12" s="28"/>
      <c r="F12" s="29"/>
      <c r="G12" s="28"/>
      <c r="H12" s="17"/>
    </row>
    <row r="13" spans="1:8" x14ac:dyDescent="0.3">
      <c r="A13" s="14" t="s">
        <v>41</v>
      </c>
      <c r="B13" s="20">
        <f t="shared" si="1"/>
        <v>0</v>
      </c>
      <c r="D13" s="75" t="s">
        <v>41</v>
      </c>
      <c r="E13" s="28"/>
      <c r="F13" s="29"/>
      <c r="G13" s="28"/>
    </row>
    <row r="14" spans="1:8" x14ac:dyDescent="0.3">
      <c r="A14" s="14" t="s">
        <v>42</v>
      </c>
      <c r="B14" s="20">
        <f t="shared" si="1"/>
        <v>0</v>
      </c>
      <c r="D14" s="75" t="s">
        <v>42</v>
      </c>
      <c r="E14" s="28"/>
      <c r="F14" s="29"/>
      <c r="G14" s="28"/>
    </row>
    <row r="15" spans="1:8" x14ac:dyDescent="0.3">
      <c r="A15" s="14" t="s">
        <v>43</v>
      </c>
      <c r="B15" s="20">
        <f t="shared" si="1"/>
        <v>0</v>
      </c>
      <c r="D15" s="76" t="s">
        <v>43</v>
      </c>
      <c r="E15" s="28"/>
      <c r="F15" s="29"/>
      <c r="G15" s="28"/>
    </row>
    <row r="16" spans="1:8" x14ac:dyDescent="0.3">
      <c r="A16" s="13"/>
      <c r="D16" s="23"/>
      <c r="E16" s="31"/>
      <c r="F16" s="29"/>
      <c r="G16" s="31"/>
    </row>
    <row r="17" spans="1:9" x14ac:dyDescent="0.3">
      <c r="E17" s="20"/>
      <c r="F17" s="17"/>
      <c r="G17" s="20"/>
      <c r="H17" s="17"/>
    </row>
    <row r="18" spans="1:9" s="1" customFormat="1" ht="18" x14ac:dyDescent="0.35">
      <c r="A18" s="25" t="s">
        <v>39</v>
      </c>
      <c r="B18" s="24"/>
      <c r="C18" s="41"/>
      <c r="G18" s="24"/>
    </row>
    <row r="19" spans="1:9" x14ac:dyDescent="0.3">
      <c r="A19" s="14"/>
    </row>
    <row r="20" spans="1:9" x14ac:dyDescent="0.3">
      <c r="A20" s="14" t="s">
        <v>35</v>
      </c>
      <c r="D20" s="10" t="s">
        <v>38</v>
      </c>
      <c r="G20" s="33" t="s">
        <v>47</v>
      </c>
    </row>
    <row r="21" spans="1:9" x14ac:dyDescent="0.3">
      <c r="A21" s="75" t="s">
        <v>16</v>
      </c>
      <c r="B21" s="20">
        <f>E21*G21</f>
        <v>0</v>
      </c>
      <c r="D21" s="75" t="s">
        <v>36</v>
      </c>
      <c r="E21" s="21"/>
      <c r="G21" s="21"/>
    </row>
    <row r="22" spans="1:9" x14ac:dyDescent="0.3">
      <c r="A22" s="75" t="s">
        <v>17</v>
      </c>
      <c r="B22" s="20">
        <f>E22*G22</f>
        <v>0</v>
      </c>
      <c r="D22" s="75" t="s">
        <v>37</v>
      </c>
      <c r="E22" s="21"/>
      <c r="G22" s="21"/>
    </row>
    <row r="23" spans="1:9" x14ac:dyDescent="0.3">
      <c r="A23" s="12"/>
    </row>
    <row r="24" spans="1:9" x14ac:dyDescent="0.3">
      <c r="A24" s="14" t="s">
        <v>18</v>
      </c>
      <c r="B24" s="20">
        <f>E25*G25</f>
        <v>0</v>
      </c>
      <c r="D24" s="10" t="s">
        <v>49</v>
      </c>
      <c r="G24" s="33" t="s">
        <v>50</v>
      </c>
    </row>
    <row r="25" spans="1:9" x14ac:dyDescent="0.3">
      <c r="A25" s="13"/>
      <c r="D25" s="76" t="s">
        <v>51</v>
      </c>
      <c r="E25" s="15"/>
      <c r="G25" s="78"/>
    </row>
    <row r="27" spans="1:9" s="17" customFormat="1" x14ac:dyDescent="0.3">
      <c r="A27" s="53" t="s">
        <v>30</v>
      </c>
      <c r="B27" s="20"/>
      <c r="C27" s="16"/>
      <c r="D27" s="10" t="s">
        <v>33</v>
      </c>
      <c r="E27"/>
      <c r="F27"/>
      <c r="G27" s="33" t="s">
        <v>34</v>
      </c>
      <c r="H27"/>
    </row>
    <row r="28" spans="1:9" x14ac:dyDescent="0.3">
      <c r="A28" s="75" t="s">
        <v>19</v>
      </c>
      <c r="B28" s="20">
        <f t="shared" ref="B28:B30" si="2">E28*G28</f>
        <v>0</v>
      </c>
      <c r="D28" s="75" t="s">
        <v>19</v>
      </c>
      <c r="E28" s="15"/>
      <c r="G28" s="21"/>
    </row>
    <row r="29" spans="1:9" x14ac:dyDescent="0.3">
      <c r="A29" s="75" t="s">
        <v>20</v>
      </c>
      <c r="B29" s="20">
        <f t="shared" si="2"/>
        <v>0</v>
      </c>
      <c r="D29" s="75" t="s">
        <v>20</v>
      </c>
      <c r="E29" s="15"/>
      <c r="G29" s="21"/>
    </row>
    <row r="30" spans="1:9" x14ac:dyDescent="0.3">
      <c r="A30" s="75" t="s">
        <v>21</v>
      </c>
      <c r="B30" s="20">
        <f t="shared" si="2"/>
        <v>0</v>
      </c>
      <c r="D30" s="75" t="s">
        <v>21</v>
      </c>
      <c r="E30" s="15"/>
      <c r="G30" s="21"/>
    </row>
    <row r="31" spans="1:9" x14ac:dyDescent="0.3">
      <c r="A31" s="12"/>
    </row>
    <row r="32" spans="1:9" x14ac:dyDescent="0.3">
      <c r="A32" s="14" t="s">
        <v>22</v>
      </c>
      <c r="B32" s="20"/>
      <c r="D32" s="10" t="s">
        <v>31</v>
      </c>
      <c r="F32" t="s">
        <v>24</v>
      </c>
      <c r="G32" s="19" t="s">
        <v>25</v>
      </c>
      <c r="I32" s="10" t="s">
        <v>32</v>
      </c>
    </row>
    <row r="33" spans="1:9" x14ac:dyDescent="0.3">
      <c r="A33" s="75" t="s">
        <v>23</v>
      </c>
      <c r="B33" s="20">
        <f t="shared" ref="B33:B37" si="3">E33*G33</f>
        <v>0</v>
      </c>
      <c r="D33" s="75" t="s">
        <v>23</v>
      </c>
      <c r="E33" s="15"/>
      <c r="F33" s="15"/>
      <c r="G33" s="34"/>
      <c r="I33" s="21"/>
    </row>
    <row r="34" spans="1:9" x14ac:dyDescent="0.3">
      <c r="A34" s="75" t="s">
        <v>26</v>
      </c>
      <c r="B34" s="20">
        <f t="shared" si="3"/>
        <v>0</v>
      </c>
      <c r="D34" s="75" t="s">
        <v>26</v>
      </c>
      <c r="E34" s="15"/>
      <c r="F34" s="15"/>
      <c r="G34" s="34"/>
      <c r="I34" s="21"/>
    </row>
    <row r="35" spans="1:9" x14ac:dyDescent="0.3">
      <c r="A35" s="75" t="s">
        <v>27</v>
      </c>
      <c r="B35" s="20">
        <f t="shared" si="3"/>
        <v>0</v>
      </c>
      <c r="D35" s="75" t="s">
        <v>27</v>
      </c>
      <c r="E35" s="15"/>
      <c r="F35" s="15"/>
      <c r="G35" s="34"/>
      <c r="I35" s="21"/>
    </row>
    <row r="36" spans="1:9" x14ac:dyDescent="0.3">
      <c r="A36" s="75" t="s">
        <v>28</v>
      </c>
      <c r="B36" s="20">
        <f t="shared" si="3"/>
        <v>0</v>
      </c>
      <c r="D36" s="75" t="s">
        <v>28</v>
      </c>
      <c r="E36" s="15"/>
      <c r="F36" s="15"/>
      <c r="G36" s="34"/>
      <c r="I36" s="21"/>
    </row>
    <row r="37" spans="1:9" x14ac:dyDescent="0.3">
      <c r="A37" s="75" t="s">
        <v>29</v>
      </c>
      <c r="B37" s="20">
        <f t="shared" si="3"/>
        <v>0</v>
      </c>
      <c r="D37" s="75" t="s">
        <v>29</v>
      </c>
      <c r="E37" s="15"/>
      <c r="F37" s="15"/>
      <c r="G37" s="34"/>
      <c r="I37" s="21"/>
    </row>
    <row r="38" spans="1:9" x14ac:dyDescent="0.3">
      <c r="A38" s="12"/>
      <c r="E38" s="17"/>
      <c r="F38" s="17"/>
      <c r="G38" s="20"/>
      <c r="H38" s="17"/>
      <c r="I38" s="20"/>
    </row>
    <row r="39" spans="1:9" x14ac:dyDescent="0.3">
      <c r="A39" s="12"/>
      <c r="E39" s="17"/>
      <c r="F39" s="17"/>
      <c r="G39" s="20"/>
      <c r="H39" s="17"/>
      <c r="I39" s="20"/>
    </row>
    <row r="40" spans="1:9" x14ac:dyDescent="0.3">
      <c r="A40" s="12"/>
      <c r="E40" s="17"/>
      <c r="F40" s="17"/>
      <c r="G40" s="20"/>
      <c r="H40" s="17"/>
      <c r="I40" s="20"/>
    </row>
    <row r="41" spans="1:9" x14ac:dyDescent="0.3">
      <c r="A41" s="10" t="s">
        <v>57</v>
      </c>
      <c r="D41" s="14" t="s">
        <v>52</v>
      </c>
      <c r="G41" s="33" t="s">
        <v>55</v>
      </c>
      <c r="I41" s="19"/>
    </row>
    <row r="42" spans="1:9" x14ac:dyDescent="0.3">
      <c r="A42" s="32" t="s">
        <v>53</v>
      </c>
      <c r="B42" s="20">
        <f t="shared" ref="B42:B43" si="4">E42*G42</f>
        <v>0</v>
      </c>
      <c r="D42" s="76" t="s">
        <v>53</v>
      </c>
      <c r="E42" s="15"/>
      <c r="G42" s="21"/>
    </row>
    <row r="43" spans="1:9" x14ac:dyDescent="0.3">
      <c r="A43" s="32" t="s">
        <v>54</v>
      </c>
      <c r="B43" s="20">
        <f t="shared" si="4"/>
        <v>0</v>
      </c>
      <c r="D43" s="76" t="s">
        <v>54</v>
      </c>
      <c r="E43" s="15"/>
      <c r="G43" s="21"/>
    </row>
    <row r="46" spans="1:9" x14ac:dyDescent="0.3">
      <c r="A46" s="10" t="s">
        <v>56</v>
      </c>
      <c r="B46" s="20">
        <f>E47*G47</f>
        <v>0</v>
      </c>
      <c r="D46" s="10" t="s">
        <v>58</v>
      </c>
      <c r="G46" s="33" t="s">
        <v>59</v>
      </c>
    </row>
    <row r="47" spans="1:9" x14ac:dyDescent="0.3">
      <c r="D47" s="75" t="s">
        <v>60</v>
      </c>
      <c r="E47" s="15"/>
      <c r="G47" s="21"/>
    </row>
    <row r="49" spans="1:7" x14ac:dyDescent="0.3">
      <c r="D49" s="10" t="s">
        <v>62</v>
      </c>
      <c r="G49" s="33" t="s">
        <v>63</v>
      </c>
    </row>
    <row r="50" spans="1:7" x14ac:dyDescent="0.3">
      <c r="A50" s="10" t="s">
        <v>61</v>
      </c>
      <c r="B50" s="20">
        <f>E50*G50</f>
        <v>0</v>
      </c>
      <c r="D50" s="75" t="s">
        <v>64</v>
      </c>
      <c r="E50" s="15"/>
      <c r="G50" s="21"/>
    </row>
    <row r="52" spans="1:7" x14ac:dyDescent="0.3">
      <c r="D52" s="10" t="s">
        <v>66</v>
      </c>
      <c r="G52" s="33" t="s">
        <v>67</v>
      </c>
    </row>
    <row r="53" spans="1:7" x14ac:dyDescent="0.3">
      <c r="A53" s="10" t="s">
        <v>65</v>
      </c>
      <c r="B53" s="20">
        <f>E53*G53</f>
        <v>0</v>
      </c>
      <c r="D53" s="75" t="s">
        <v>68</v>
      </c>
      <c r="E53" s="15"/>
      <c r="G53" s="21"/>
    </row>
    <row r="54" spans="1:7" x14ac:dyDescent="0.3">
      <c r="A54" s="10"/>
      <c r="E54" s="17"/>
      <c r="G54" s="20"/>
    </row>
    <row r="55" spans="1:7" x14ac:dyDescent="0.3">
      <c r="D55" s="10" t="s">
        <v>150</v>
      </c>
      <c r="E55" s="17"/>
      <c r="G55" s="33" t="s">
        <v>151</v>
      </c>
    </row>
    <row r="56" spans="1:7" x14ac:dyDescent="0.3">
      <c r="A56" s="10" t="s">
        <v>149</v>
      </c>
      <c r="B56" s="20">
        <f>E56*G56</f>
        <v>0</v>
      </c>
      <c r="E56" s="15"/>
      <c r="G56" s="21"/>
    </row>
    <row r="57" spans="1:7" x14ac:dyDescent="0.3">
      <c r="A57" s="10"/>
      <c r="E57" s="17"/>
      <c r="F57" s="17"/>
      <c r="G57" s="20"/>
    </row>
    <row r="58" spans="1:7" x14ac:dyDescent="0.3">
      <c r="A58" s="10"/>
      <c r="E58" s="17"/>
      <c r="F58" s="17"/>
      <c r="G58" s="20"/>
    </row>
    <row r="59" spans="1:7" s="1" customFormat="1" ht="18" x14ac:dyDescent="0.35">
      <c r="A59" s="4" t="s">
        <v>247</v>
      </c>
      <c r="B59" s="24"/>
      <c r="C59" s="41"/>
      <c r="E59" s="58"/>
      <c r="F59" s="58"/>
      <c r="G59" s="57"/>
    </row>
    <row r="60" spans="1:7" s="5" customFormat="1" x14ac:dyDescent="0.3">
      <c r="A60" s="66"/>
      <c r="B60" s="67"/>
      <c r="C60" s="82"/>
      <c r="E60" s="30"/>
      <c r="F60" s="30"/>
      <c r="G60" s="57" t="s">
        <v>251</v>
      </c>
    </row>
    <row r="61" spans="1:7" x14ac:dyDescent="0.3">
      <c r="A61" s="10" t="s">
        <v>247</v>
      </c>
      <c r="D61" s="10" t="s">
        <v>250</v>
      </c>
      <c r="E61" s="15"/>
      <c r="F61" s="17"/>
      <c r="G61" s="21"/>
    </row>
    <row r="62" spans="1:7" x14ac:dyDescent="0.3">
      <c r="A62" s="76" t="s">
        <v>248</v>
      </c>
      <c r="B62" s="19">
        <f>E61*G61</f>
        <v>0</v>
      </c>
      <c r="E62" s="17"/>
      <c r="F62" s="17"/>
      <c r="G62" s="20"/>
    </row>
    <row r="63" spans="1:7" x14ac:dyDescent="0.3">
      <c r="A63" s="32"/>
      <c r="E63" s="17"/>
      <c r="F63" s="17"/>
      <c r="G63" s="20"/>
    </row>
    <row r="64" spans="1:7" x14ac:dyDescent="0.3">
      <c r="A64" s="10"/>
      <c r="E64" s="17"/>
      <c r="F64" s="17"/>
      <c r="G64" s="57" t="s">
        <v>252</v>
      </c>
    </row>
    <row r="65" spans="1:7" x14ac:dyDescent="0.3">
      <c r="A65" s="76" t="s">
        <v>249</v>
      </c>
      <c r="B65" s="19">
        <f>E65*G65</f>
        <v>0</v>
      </c>
      <c r="D65" s="10" t="s">
        <v>118</v>
      </c>
      <c r="E65" s="15"/>
      <c r="F65" s="17"/>
      <c r="G65" s="21"/>
    </row>
    <row r="66" spans="1:7" x14ac:dyDescent="0.3">
      <c r="A66" s="10"/>
      <c r="E66" s="17"/>
      <c r="F66" s="17"/>
      <c r="G66" s="20"/>
    </row>
    <row r="69" spans="1:7" s="1" customFormat="1" ht="18" x14ac:dyDescent="0.35">
      <c r="A69" s="4" t="s">
        <v>15</v>
      </c>
      <c r="B69" s="24"/>
      <c r="C69" s="41"/>
      <c r="G69" s="24"/>
    </row>
    <row r="70" spans="1:7" x14ac:dyDescent="0.3">
      <c r="D70" s="10" t="s">
        <v>70</v>
      </c>
      <c r="G70" s="33" t="s">
        <v>71</v>
      </c>
    </row>
    <row r="71" spans="1:7" x14ac:dyDescent="0.3">
      <c r="A71" s="10" t="s">
        <v>69</v>
      </c>
      <c r="B71" s="20">
        <f>E71*G71</f>
        <v>0</v>
      </c>
      <c r="E71" s="15"/>
      <c r="G71" s="21"/>
    </row>
    <row r="73" spans="1:7" x14ac:dyDescent="0.3">
      <c r="A73" s="10" t="s">
        <v>72</v>
      </c>
      <c r="D73" s="10" t="s">
        <v>75</v>
      </c>
      <c r="G73" s="33" t="s">
        <v>76</v>
      </c>
    </row>
    <row r="74" spans="1:7" x14ac:dyDescent="0.3">
      <c r="A74" s="75" t="s">
        <v>73</v>
      </c>
      <c r="B74" s="20">
        <f>E74*G74</f>
        <v>0</v>
      </c>
      <c r="D74" s="75" t="s">
        <v>77</v>
      </c>
      <c r="E74" s="15"/>
      <c r="G74" s="21"/>
    </row>
    <row r="75" spans="1:7" x14ac:dyDescent="0.3">
      <c r="A75" s="76" t="s">
        <v>74</v>
      </c>
      <c r="B75" s="20">
        <f>E75*G75</f>
        <v>0</v>
      </c>
      <c r="D75" s="75" t="s">
        <v>78</v>
      </c>
      <c r="E75" s="15"/>
      <c r="G75" s="21"/>
    </row>
    <row r="77" spans="1:7" x14ac:dyDescent="0.3">
      <c r="D77" s="10" t="s">
        <v>80</v>
      </c>
      <c r="G77" s="33" t="s">
        <v>81</v>
      </c>
    </row>
    <row r="78" spans="1:7" x14ac:dyDescent="0.3">
      <c r="A78" s="10" t="s">
        <v>79</v>
      </c>
      <c r="B78" s="20">
        <f>E78*G78</f>
        <v>0</v>
      </c>
      <c r="E78" s="15"/>
      <c r="G78" s="21"/>
    </row>
    <row r="79" spans="1:7" x14ac:dyDescent="0.3">
      <c r="A79" s="10"/>
      <c r="E79" s="17"/>
      <c r="F79" s="17"/>
      <c r="G79" s="20"/>
    </row>
    <row r="80" spans="1:7" x14ac:dyDescent="0.3">
      <c r="E80" s="17"/>
      <c r="F80" s="17"/>
      <c r="G80" s="57" t="s">
        <v>234</v>
      </c>
    </row>
    <row r="81" spans="1:7" x14ac:dyDescent="0.3">
      <c r="A81" s="10" t="s">
        <v>232</v>
      </c>
      <c r="B81" s="20">
        <f>E81*G81</f>
        <v>0</v>
      </c>
      <c r="D81" s="10" t="s">
        <v>233</v>
      </c>
      <c r="E81" s="15"/>
      <c r="G81" s="21"/>
    </row>
    <row r="83" spans="1:7" x14ac:dyDescent="0.3">
      <c r="G83" s="33" t="s">
        <v>236</v>
      </c>
    </row>
    <row r="84" spans="1:7" x14ac:dyDescent="0.3">
      <c r="A84" s="10" t="s">
        <v>238</v>
      </c>
      <c r="B84" s="20">
        <f>E84*G84</f>
        <v>0</v>
      </c>
      <c r="D84" s="10" t="s">
        <v>235</v>
      </c>
      <c r="E84" s="15"/>
      <c r="G84" s="21"/>
    </row>
    <row r="85" spans="1:7" x14ac:dyDescent="0.3">
      <c r="A85" s="10"/>
      <c r="D85" s="10"/>
      <c r="E85" s="17"/>
      <c r="F85" s="17"/>
      <c r="G85" s="20"/>
    </row>
    <row r="86" spans="1:7" x14ac:dyDescent="0.3">
      <c r="G86" s="33" t="s">
        <v>240</v>
      </c>
    </row>
    <row r="87" spans="1:7" x14ac:dyDescent="0.3">
      <c r="A87" s="10" t="s">
        <v>237</v>
      </c>
      <c r="B87" s="19">
        <f>E87*G87</f>
        <v>0</v>
      </c>
      <c r="D87" s="10" t="s">
        <v>239</v>
      </c>
      <c r="E87" s="15"/>
      <c r="G87" s="21"/>
    </row>
    <row r="89" spans="1:7" x14ac:dyDescent="0.3">
      <c r="G89" s="33" t="s">
        <v>242</v>
      </c>
    </row>
    <row r="90" spans="1:7" x14ac:dyDescent="0.3">
      <c r="A90" s="10" t="s">
        <v>243</v>
      </c>
      <c r="B90" s="19">
        <f>E90*G90</f>
        <v>0</v>
      </c>
      <c r="D90" s="10" t="s">
        <v>241</v>
      </c>
      <c r="E90" s="15"/>
      <c r="G90" s="21"/>
    </row>
    <row r="93" spans="1:7" s="1" customFormat="1" ht="18" x14ac:dyDescent="0.35">
      <c r="A93" s="4" t="s">
        <v>95</v>
      </c>
      <c r="B93" s="24"/>
      <c r="C93" s="41"/>
      <c r="G93" s="24"/>
    </row>
    <row r="94" spans="1:7" x14ac:dyDescent="0.3">
      <c r="A94" t="s">
        <v>94</v>
      </c>
      <c r="G94" s="33" t="s">
        <v>221</v>
      </c>
    </row>
    <row r="95" spans="1:7" x14ac:dyDescent="0.3">
      <c r="A95" s="75" t="s">
        <v>96</v>
      </c>
      <c r="B95" s="20">
        <f>E95*G95</f>
        <v>0</v>
      </c>
      <c r="D95" s="10" t="s">
        <v>219</v>
      </c>
      <c r="E95" s="15"/>
      <c r="G95" s="21"/>
    </row>
    <row r="96" spans="1:7" x14ac:dyDescent="0.3">
      <c r="A96" s="75" t="s">
        <v>5</v>
      </c>
      <c r="B96" s="20">
        <f>E96*G96</f>
        <v>0</v>
      </c>
      <c r="D96" s="10" t="s">
        <v>220</v>
      </c>
      <c r="E96" s="15"/>
      <c r="G96" s="21"/>
    </row>
    <row r="98" spans="1:7" x14ac:dyDescent="0.3">
      <c r="A98" s="10" t="s">
        <v>97</v>
      </c>
    </row>
    <row r="99" spans="1:7" x14ac:dyDescent="0.3">
      <c r="A99" s="75" t="s">
        <v>98</v>
      </c>
      <c r="B99" s="20">
        <f>E99*G99</f>
        <v>0</v>
      </c>
      <c r="D99" s="10" t="s">
        <v>222</v>
      </c>
      <c r="E99" s="15"/>
      <c r="G99" s="21"/>
    </row>
    <row r="100" spans="1:7" x14ac:dyDescent="0.3">
      <c r="A100" s="75" t="s">
        <v>99</v>
      </c>
      <c r="B100" s="20">
        <f>E100*G100</f>
        <v>0</v>
      </c>
      <c r="D100" s="10" t="s">
        <v>223</v>
      </c>
      <c r="E100" s="15"/>
      <c r="G100" s="21"/>
    </row>
    <row r="102" spans="1:7" x14ac:dyDescent="0.3">
      <c r="A102" s="10" t="s">
        <v>100</v>
      </c>
      <c r="G102" s="33" t="s">
        <v>226</v>
      </c>
    </row>
    <row r="103" spans="1:7" x14ac:dyDescent="0.3">
      <c r="A103" s="75" t="s">
        <v>101</v>
      </c>
      <c r="B103" s="19">
        <f>E103*G103</f>
        <v>0</v>
      </c>
      <c r="D103" s="10" t="s">
        <v>224</v>
      </c>
      <c r="E103" s="15"/>
      <c r="G103" s="21"/>
    </row>
    <row r="104" spans="1:7" x14ac:dyDescent="0.3">
      <c r="A104" s="12"/>
      <c r="D104" s="10"/>
      <c r="E104" s="17"/>
      <c r="F104" s="17"/>
      <c r="G104" s="20"/>
    </row>
    <row r="105" spans="1:7" x14ac:dyDescent="0.3">
      <c r="A105" s="12"/>
    </row>
    <row r="106" spans="1:7" x14ac:dyDescent="0.3">
      <c r="A106" s="12"/>
      <c r="D106" s="10"/>
      <c r="E106" s="17"/>
      <c r="F106" s="17"/>
      <c r="G106" s="57" t="s">
        <v>245</v>
      </c>
    </row>
    <row r="107" spans="1:7" x14ac:dyDescent="0.3">
      <c r="A107" s="76" t="s">
        <v>246</v>
      </c>
      <c r="B107" s="20">
        <f>E107*G107</f>
        <v>0</v>
      </c>
      <c r="D107" s="10" t="s">
        <v>244</v>
      </c>
      <c r="E107" s="15"/>
      <c r="F107" s="17"/>
      <c r="G107" s="21"/>
    </row>
    <row r="108" spans="1:7" x14ac:dyDescent="0.3">
      <c r="A108" s="12"/>
      <c r="D108" s="10"/>
      <c r="E108" s="17"/>
      <c r="F108" s="17"/>
      <c r="G108" s="20"/>
    </row>
    <row r="111" spans="1:7" s="4" customFormat="1" ht="18" x14ac:dyDescent="0.35">
      <c r="A111" s="4" t="s">
        <v>158</v>
      </c>
      <c r="B111" s="26"/>
      <c r="C111" s="84"/>
      <c r="G111" s="26"/>
    </row>
    <row r="112" spans="1:7" s="43" customFormat="1" x14ac:dyDescent="0.3">
      <c r="B112" s="55"/>
      <c r="C112" s="85"/>
      <c r="G112" s="54" t="s">
        <v>227</v>
      </c>
    </row>
    <row r="113" spans="1:7" x14ac:dyDescent="0.3">
      <c r="A113" s="10" t="s">
        <v>159</v>
      </c>
      <c r="B113" s="20">
        <f>E113*G113</f>
        <v>0</v>
      </c>
      <c r="D113" s="10" t="s">
        <v>225</v>
      </c>
      <c r="E113" s="15"/>
      <c r="G113" s="21"/>
    </row>
    <row r="114" spans="1:7" x14ac:dyDescent="0.3">
      <c r="A114" s="10"/>
      <c r="B114" s="20"/>
      <c r="D114" s="10"/>
      <c r="E114" s="17"/>
      <c r="F114" s="17"/>
      <c r="G114" s="20"/>
    </row>
    <row r="115" spans="1:7" x14ac:dyDescent="0.3">
      <c r="A115" s="10" t="s">
        <v>160</v>
      </c>
      <c r="G115" s="10" t="s">
        <v>260</v>
      </c>
    </row>
    <row r="116" spans="1:7" x14ac:dyDescent="0.3">
      <c r="A116" s="75" t="s">
        <v>161</v>
      </c>
      <c r="B116" s="20">
        <f>G116</f>
        <v>0</v>
      </c>
      <c r="E116" s="20"/>
      <c r="G116" s="21"/>
    </row>
    <row r="117" spans="1:7" x14ac:dyDescent="0.3">
      <c r="A117" s="12"/>
      <c r="B117" s="20"/>
      <c r="E117" s="20"/>
      <c r="G117" s="20"/>
    </row>
    <row r="118" spans="1:7" x14ac:dyDescent="0.3">
      <c r="G118" s="33" t="s">
        <v>265</v>
      </c>
    </row>
    <row r="119" spans="1:7" x14ac:dyDescent="0.3">
      <c r="A119" s="10" t="s">
        <v>263</v>
      </c>
      <c r="B119" s="20">
        <f>E119*G119</f>
        <v>0</v>
      </c>
      <c r="D119" s="10" t="s">
        <v>264</v>
      </c>
      <c r="E119" s="15"/>
      <c r="G119" s="21"/>
    </row>
    <row r="124" spans="1:7" s="1" customFormat="1" ht="18" x14ac:dyDescent="0.35">
      <c r="A124" s="35" t="s">
        <v>82</v>
      </c>
      <c r="B124" s="37">
        <f>SUM(B2:B123)</f>
        <v>0</v>
      </c>
      <c r="C124" s="41"/>
      <c r="G124" s="2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workbookViewId="0">
      <pane ySplit="1" topLeftCell="A2" activePane="bottomLeft" state="frozen"/>
      <selection pane="bottomLeft" activeCell="P15" sqref="P15"/>
    </sheetView>
  </sheetViews>
  <sheetFormatPr defaultRowHeight="14.4" x14ac:dyDescent="0.3"/>
  <cols>
    <col min="1" max="1" width="27.5546875" customWidth="1"/>
    <col min="2" max="2" width="14.109375" style="19" customWidth="1"/>
    <col min="3" max="3" width="4.44140625" style="16" customWidth="1"/>
    <col min="4" max="4" width="37" customWidth="1"/>
    <col min="5" max="5" width="11.109375" customWidth="1"/>
    <col min="6" max="6" width="4.44140625" style="16" customWidth="1"/>
    <col min="7" max="7" width="19.33203125" customWidth="1"/>
    <col min="8" max="8" width="9.109375" style="70"/>
    <col min="9" max="9" width="3.6640625" style="16" customWidth="1"/>
  </cols>
  <sheetData>
    <row r="1" spans="1:9" s="7" customFormat="1" ht="31.2" x14ac:dyDescent="0.6">
      <c r="A1" s="6" t="s">
        <v>294</v>
      </c>
      <c r="B1" s="40"/>
      <c r="C1" s="39"/>
      <c r="F1" s="39"/>
      <c r="H1" s="69"/>
      <c r="I1" s="39"/>
    </row>
    <row r="4" spans="1:9" x14ac:dyDescent="0.3">
      <c r="A4" s="10" t="s">
        <v>83</v>
      </c>
      <c r="B4" s="19">
        <f>(E5*E6*E7)*H5</f>
        <v>0</v>
      </c>
      <c r="D4" t="s">
        <v>293</v>
      </c>
      <c r="E4" s="68" t="str">
        <f>IF(E5*E6*E7=0,"",E5*E6*E7)</f>
        <v/>
      </c>
    </row>
    <row r="5" spans="1:9" x14ac:dyDescent="0.3">
      <c r="A5" s="10"/>
      <c r="D5" t="s">
        <v>187</v>
      </c>
      <c r="E5" s="73"/>
      <c r="G5" t="s">
        <v>84</v>
      </c>
      <c r="H5" s="21"/>
    </row>
    <row r="6" spans="1:9" x14ac:dyDescent="0.3">
      <c r="A6" s="10"/>
      <c r="D6" t="s">
        <v>188</v>
      </c>
      <c r="E6" s="73"/>
      <c r="H6" s="71"/>
    </row>
    <row r="7" spans="1:9" x14ac:dyDescent="0.3">
      <c r="A7" s="10"/>
      <c r="D7" t="s">
        <v>189</v>
      </c>
      <c r="E7" s="73"/>
      <c r="H7" s="71"/>
    </row>
    <row r="8" spans="1:9" x14ac:dyDescent="0.3">
      <c r="A8" s="10"/>
      <c r="E8" s="17"/>
      <c r="H8" s="71"/>
    </row>
    <row r="10" spans="1:9" x14ac:dyDescent="0.3">
      <c r="A10" s="10" t="s">
        <v>85</v>
      </c>
      <c r="B10" s="19">
        <f>E10*H10</f>
        <v>0</v>
      </c>
      <c r="D10" t="s">
        <v>103</v>
      </c>
      <c r="E10" s="15"/>
      <c r="G10" t="s">
        <v>104</v>
      </c>
      <c r="H10" s="21"/>
    </row>
    <row r="12" spans="1:9" x14ac:dyDescent="0.3">
      <c r="A12" s="10" t="s">
        <v>86</v>
      </c>
    </row>
    <row r="13" spans="1:9" x14ac:dyDescent="0.3">
      <c r="A13" s="59" t="s">
        <v>105</v>
      </c>
      <c r="B13" s="19">
        <f t="shared" ref="B13:B15" si="0">E13*H13</f>
        <v>0</v>
      </c>
      <c r="D13" t="s">
        <v>108</v>
      </c>
      <c r="E13" s="15"/>
      <c r="G13" t="s">
        <v>110</v>
      </c>
      <c r="H13" s="21"/>
    </row>
    <row r="14" spans="1:9" x14ac:dyDescent="0.3">
      <c r="A14" s="59" t="s">
        <v>106</v>
      </c>
      <c r="B14" s="19">
        <f t="shared" si="0"/>
        <v>0</v>
      </c>
      <c r="D14" t="s">
        <v>134</v>
      </c>
      <c r="E14" s="15"/>
      <c r="G14" t="s">
        <v>111</v>
      </c>
      <c r="H14" s="21"/>
    </row>
    <row r="15" spans="1:9" x14ac:dyDescent="0.3">
      <c r="A15" s="59" t="s">
        <v>107</v>
      </c>
      <c r="B15" s="19">
        <f t="shared" si="0"/>
        <v>0</v>
      </c>
      <c r="D15" t="s">
        <v>109</v>
      </c>
      <c r="E15" s="15"/>
      <c r="G15" t="s">
        <v>84</v>
      </c>
      <c r="H15" s="21"/>
    </row>
    <row r="16" spans="1:9" x14ac:dyDescent="0.3">
      <c r="A16" s="5"/>
    </row>
    <row r="17" spans="1:8" x14ac:dyDescent="0.3">
      <c r="A17" s="10" t="s">
        <v>87</v>
      </c>
    </row>
    <row r="18" spans="1:8" x14ac:dyDescent="0.3">
      <c r="A18" s="60" t="s">
        <v>88</v>
      </c>
      <c r="B18" s="19">
        <f t="shared" ref="B18:B20" si="1">E18*H18</f>
        <v>0</v>
      </c>
      <c r="D18" t="s">
        <v>112</v>
      </c>
      <c r="E18" s="15"/>
      <c r="G18" t="s">
        <v>84</v>
      </c>
      <c r="H18" s="21"/>
    </row>
    <row r="19" spans="1:8" x14ac:dyDescent="0.3">
      <c r="A19" s="60" t="s">
        <v>89</v>
      </c>
      <c r="B19" s="19">
        <f t="shared" si="1"/>
        <v>0</v>
      </c>
      <c r="D19" t="s">
        <v>113</v>
      </c>
      <c r="E19" s="15"/>
      <c r="G19" t="s">
        <v>114</v>
      </c>
      <c r="H19" s="21"/>
    </row>
    <row r="20" spans="1:8" x14ac:dyDescent="0.3">
      <c r="A20" s="60" t="s">
        <v>90</v>
      </c>
      <c r="B20" s="19">
        <f t="shared" si="1"/>
        <v>0</v>
      </c>
      <c r="D20" t="s">
        <v>115</v>
      </c>
      <c r="E20" s="15"/>
      <c r="G20" t="s">
        <v>116</v>
      </c>
      <c r="H20" s="21"/>
    </row>
    <row r="22" spans="1:8" x14ac:dyDescent="0.3">
      <c r="A22" s="14" t="s">
        <v>102</v>
      </c>
    </row>
    <row r="23" spans="1:8" x14ac:dyDescent="0.3">
      <c r="A23" s="59" t="s">
        <v>105</v>
      </c>
      <c r="B23" s="19">
        <f t="shared" ref="B23:B25" si="2">E23*H23</f>
        <v>0</v>
      </c>
      <c r="D23" t="s">
        <v>131</v>
      </c>
      <c r="E23" s="15"/>
      <c r="H23" s="21"/>
    </row>
    <row r="24" spans="1:8" x14ac:dyDescent="0.3">
      <c r="A24" s="59" t="s">
        <v>106</v>
      </c>
      <c r="B24" s="19">
        <f t="shared" si="2"/>
        <v>0</v>
      </c>
      <c r="D24" t="s">
        <v>132</v>
      </c>
      <c r="E24" s="15"/>
      <c r="H24" s="21"/>
    </row>
    <row r="25" spans="1:8" x14ac:dyDescent="0.3">
      <c r="A25" s="59" t="s">
        <v>107</v>
      </c>
      <c r="B25" s="19">
        <f t="shared" si="2"/>
        <v>0</v>
      </c>
      <c r="D25" t="s">
        <v>133</v>
      </c>
      <c r="E25" s="15"/>
      <c r="H25" s="21"/>
    </row>
    <row r="26" spans="1:8" x14ac:dyDescent="0.3">
      <c r="A26" s="32"/>
    </row>
    <row r="27" spans="1:8" x14ac:dyDescent="0.3">
      <c r="A27" s="14" t="s">
        <v>135</v>
      </c>
    </row>
    <row r="28" spans="1:8" x14ac:dyDescent="0.3">
      <c r="A28" s="59" t="s">
        <v>105</v>
      </c>
      <c r="B28" s="19">
        <f t="shared" ref="B28:B29" si="3">E28*H28</f>
        <v>0</v>
      </c>
      <c r="D28" t="s">
        <v>136</v>
      </c>
      <c r="E28" s="15"/>
      <c r="G28" t="s">
        <v>110</v>
      </c>
      <c r="H28" s="21"/>
    </row>
    <row r="29" spans="1:8" x14ac:dyDescent="0.3">
      <c r="A29" s="59" t="s">
        <v>106</v>
      </c>
      <c r="B29" s="19">
        <f t="shared" si="3"/>
        <v>0</v>
      </c>
      <c r="D29" t="s">
        <v>137</v>
      </c>
      <c r="E29" s="15"/>
      <c r="G29" t="s">
        <v>139</v>
      </c>
      <c r="H29" s="21"/>
    </row>
    <row r="30" spans="1:8" x14ac:dyDescent="0.3">
      <c r="A30" s="59" t="s">
        <v>107</v>
      </c>
      <c r="B30" s="19">
        <f>E30*H30</f>
        <v>0</v>
      </c>
      <c r="D30" t="s">
        <v>138</v>
      </c>
      <c r="E30" s="15"/>
      <c r="G30" t="s">
        <v>84</v>
      </c>
      <c r="H30" s="21"/>
    </row>
    <row r="31" spans="1:8" x14ac:dyDescent="0.3">
      <c r="A31" s="32"/>
    </row>
    <row r="32" spans="1:8" x14ac:dyDescent="0.3">
      <c r="A32" s="10" t="s">
        <v>117</v>
      </c>
      <c r="B32" s="19">
        <f>E32*H32</f>
        <v>0</v>
      </c>
      <c r="D32" t="s">
        <v>118</v>
      </c>
      <c r="E32" s="15"/>
      <c r="G32" t="s">
        <v>119</v>
      </c>
      <c r="H32" s="21"/>
    </row>
    <row r="34" spans="1:9" x14ac:dyDescent="0.3">
      <c r="A34" s="10" t="s">
        <v>120</v>
      </c>
      <c r="B34" s="19">
        <f>E34*H34</f>
        <v>0</v>
      </c>
      <c r="D34" t="s">
        <v>121</v>
      </c>
      <c r="E34" s="15"/>
      <c r="G34" t="s">
        <v>122</v>
      </c>
      <c r="H34" s="21"/>
    </row>
    <row r="36" spans="1:9" x14ac:dyDescent="0.3">
      <c r="A36" s="10" t="s">
        <v>123</v>
      </c>
      <c r="B36" s="19">
        <f>E36*H36</f>
        <v>0</v>
      </c>
      <c r="D36" t="s">
        <v>124</v>
      </c>
      <c r="E36" s="15"/>
      <c r="G36" t="s">
        <v>125</v>
      </c>
      <c r="H36" s="21"/>
    </row>
    <row r="38" spans="1:9" x14ac:dyDescent="0.3">
      <c r="A38" s="10" t="s">
        <v>126</v>
      </c>
      <c r="B38" s="19">
        <f>E38*H38</f>
        <v>0</v>
      </c>
      <c r="D38" t="s">
        <v>127</v>
      </c>
      <c r="E38" s="15"/>
      <c r="G38" t="s">
        <v>128</v>
      </c>
      <c r="H38" s="21"/>
    </row>
    <row r="40" spans="1:9" x14ac:dyDescent="0.3">
      <c r="A40" s="10" t="s">
        <v>129</v>
      </c>
      <c r="B40" s="19">
        <f>E40*H40</f>
        <v>0</v>
      </c>
      <c r="D40" t="s">
        <v>130</v>
      </c>
      <c r="E40" s="15"/>
      <c r="G40" t="s">
        <v>128</v>
      </c>
      <c r="H40" s="21"/>
    </row>
    <row r="47" spans="1:9" s="3" customFormat="1" ht="18" x14ac:dyDescent="0.35">
      <c r="A47" s="35" t="s">
        <v>140</v>
      </c>
      <c r="B47" s="37">
        <f>SUM(B2:B46)</f>
        <v>0</v>
      </c>
      <c r="C47" s="42"/>
      <c r="F47" s="42"/>
      <c r="H47" s="72"/>
      <c r="I47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pane ySplit="1" topLeftCell="A2" activePane="bottomLeft" state="frozen"/>
      <selection pane="bottomLeft" activeCell="J19" sqref="J19"/>
    </sheetView>
  </sheetViews>
  <sheetFormatPr defaultRowHeight="14.4" x14ac:dyDescent="0.3"/>
  <cols>
    <col min="1" max="1" width="27.6640625" customWidth="1"/>
    <col min="2" max="2" width="15.5546875" style="19" customWidth="1"/>
    <col min="3" max="3" width="5.109375" style="16" customWidth="1"/>
    <col min="4" max="4" width="42.109375" customWidth="1"/>
    <col min="6" max="6" width="4.44140625" style="16" customWidth="1"/>
    <col min="7" max="7" width="22" customWidth="1"/>
    <col min="8" max="8" width="10.5546875" style="19" customWidth="1"/>
    <col min="10" max="10" width="88.33203125" bestFit="1" customWidth="1"/>
  </cols>
  <sheetData>
    <row r="1" spans="1:10" s="7" customFormat="1" ht="31.2" x14ac:dyDescent="0.6">
      <c r="A1" s="7" t="s">
        <v>295</v>
      </c>
      <c r="B1" s="40"/>
      <c r="C1" s="39"/>
      <c r="F1" s="39"/>
      <c r="H1" s="40"/>
    </row>
    <row r="3" spans="1:10" x14ac:dyDescent="0.3">
      <c r="A3" s="51" t="s">
        <v>211</v>
      </c>
    </row>
    <row r="4" spans="1:10" x14ac:dyDescent="0.3">
      <c r="A4" s="10" t="s">
        <v>141</v>
      </c>
    </row>
    <row r="5" spans="1:10" x14ac:dyDescent="0.3">
      <c r="A5" s="60" t="s">
        <v>163</v>
      </c>
      <c r="B5" s="19">
        <f>E5*H5</f>
        <v>0</v>
      </c>
      <c r="D5" t="s">
        <v>142</v>
      </c>
      <c r="E5" s="15"/>
      <c r="G5" t="s">
        <v>162</v>
      </c>
      <c r="H5" s="21"/>
      <c r="J5" s="10" t="s">
        <v>272</v>
      </c>
    </row>
    <row r="6" spans="1:10" x14ac:dyDescent="0.3">
      <c r="A6" s="60" t="s">
        <v>164</v>
      </c>
      <c r="B6" s="19">
        <f>H9</f>
        <v>0</v>
      </c>
      <c r="D6" t="s">
        <v>143</v>
      </c>
      <c r="E6" s="15"/>
      <c r="H6" s="20"/>
    </row>
    <row r="7" spans="1:10" x14ac:dyDescent="0.3">
      <c r="A7" s="60" t="s">
        <v>165</v>
      </c>
      <c r="B7" s="19">
        <f>E7*H5</f>
        <v>0</v>
      </c>
      <c r="D7" t="s">
        <v>144</v>
      </c>
      <c r="E7" s="15"/>
      <c r="H7" s="20"/>
    </row>
    <row r="8" spans="1:10" x14ac:dyDescent="0.3">
      <c r="A8" s="12"/>
      <c r="E8" s="17"/>
    </row>
    <row r="9" spans="1:10" x14ac:dyDescent="0.3">
      <c r="A9" s="12"/>
      <c r="E9" s="17"/>
    </row>
    <row r="10" spans="1:10" x14ac:dyDescent="0.3">
      <c r="A10" s="51" t="s">
        <v>212</v>
      </c>
      <c r="E10" s="17"/>
    </row>
    <row r="11" spans="1:10" x14ac:dyDescent="0.3">
      <c r="A11" s="10" t="s">
        <v>147</v>
      </c>
      <c r="B11" s="19">
        <f>E11</f>
        <v>0</v>
      </c>
      <c r="D11" t="s">
        <v>254</v>
      </c>
      <c r="E11" s="21"/>
    </row>
    <row r="13" spans="1:10" x14ac:dyDescent="0.3">
      <c r="A13" s="10" t="s">
        <v>166</v>
      </c>
      <c r="B13" s="19">
        <f>E13*H13</f>
        <v>0</v>
      </c>
      <c r="D13" s="17" t="s">
        <v>167</v>
      </c>
      <c r="E13" s="15"/>
      <c r="G13" t="s">
        <v>168</v>
      </c>
      <c r="H13" s="21"/>
    </row>
    <row r="15" spans="1:10" x14ac:dyDescent="0.3">
      <c r="A15" s="10" t="s">
        <v>92</v>
      </c>
      <c r="B15" s="19">
        <f>E15*H15</f>
        <v>0</v>
      </c>
      <c r="D15" t="s">
        <v>169</v>
      </c>
      <c r="E15" s="15"/>
      <c r="G15" t="s">
        <v>170</v>
      </c>
      <c r="H15" s="21"/>
    </row>
    <row r="16" spans="1:10" x14ac:dyDescent="0.3">
      <c r="A16" s="10" t="s">
        <v>91</v>
      </c>
      <c r="B16" s="19">
        <f>E16*H16</f>
        <v>0</v>
      </c>
      <c r="D16" t="s">
        <v>113</v>
      </c>
      <c r="E16" s="15"/>
      <c r="G16" t="s">
        <v>171</v>
      </c>
      <c r="H16" s="21"/>
    </row>
    <row r="17" spans="1:8" x14ac:dyDescent="0.3">
      <c r="A17" s="10" t="s">
        <v>93</v>
      </c>
      <c r="B17" s="19">
        <f>E17*H17</f>
        <v>0</v>
      </c>
      <c r="D17" t="s">
        <v>172</v>
      </c>
      <c r="E17" s="15"/>
      <c r="G17" t="s">
        <v>173</v>
      </c>
      <c r="H17" s="21"/>
    </row>
    <row r="19" spans="1:8" x14ac:dyDescent="0.3">
      <c r="A19" s="10" t="s">
        <v>148</v>
      </c>
      <c r="B19" s="19">
        <f>(E19*E20)*H19</f>
        <v>0</v>
      </c>
      <c r="D19" t="s">
        <v>130</v>
      </c>
      <c r="E19" s="15"/>
      <c r="G19" t="s">
        <v>175</v>
      </c>
      <c r="H19" s="21"/>
    </row>
    <row r="20" spans="1:8" x14ac:dyDescent="0.3">
      <c r="D20" t="s">
        <v>174</v>
      </c>
      <c r="E20" s="15"/>
    </row>
    <row r="22" spans="1:8" x14ac:dyDescent="0.3">
      <c r="A22" s="51" t="s">
        <v>152</v>
      </c>
    </row>
    <row r="23" spans="1:8" x14ac:dyDescent="0.3">
      <c r="A23" s="52" t="s">
        <v>213</v>
      </c>
    </row>
    <row r="24" spans="1:8" x14ac:dyDescent="0.3">
      <c r="A24" s="53"/>
    </row>
    <row r="25" spans="1:8" x14ac:dyDescent="0.3">
      <c r="A25" s="53"/>
    </row>
    <row r="27" spans="1:8" x14ac:dyDescent="0.3">
      <c r="A27" s="51" t="s">
        <v>145</v>
      </c>
      <c r="B27" s="19">
        <f>E27</f>
        <v>0</v>
      </c>
      <c r="D27" t="s">
        <v>145</v>
      </c>
      <c r="E27" s="21"/>
    </row>
    <row r="29" spans="1:8" x14ac:dyDescent="0.3">
      <c r="A29" s="51" t="s">
        <v>146</v>
      </c>
      <c r="B29" s="19">
        <f>E29</f>
        <v>0</v>
      </c>
      <c r="D29" s="5" t="s">
        <v>146</v>
      </c>
      <c r="E29" s="21"/>
    </row>
    <row r="31" spans="1:8" x14ac:dyDescent="0.3">
      <c r="A31" s="51" t="s">
        <v>214</v>
      </c>
    </row>
    <row r="32" spans="1:8" x14ac:dyDescent="0.3">
      <c r="A32" s="10" t="s">
        <v>153</v>
      </c>
    </row>
    <row r="33" spans="1:10" x14ac:dyDescent="0.3">
      <c r="A33" s="60" t="s">
        <v>154</v>
      </c>
      <c r="B33" s="19">
        <f>(E33*E34)*H33</f>
        <v>0</v>
      </c>
      <c r="D33" t="s">
        <v>176</v>
      </c>
      <c r="E33" s="15"/>
      <c r="G33" t="s">
        <v>177</v>
      </c>
      <c r="H33" s="21"/>
      <c r="J33" s="51" t="s">
        <v>217</v>
      </c>
    </row>
    <row r="34" spans="1:10" x14ac:dyDescent="0.3">
      <c r="A34" s="60" t="s">
        <v>155</v>
      </c>
      <c r="B34" s="19">
        <f>B33*0.2</f>
        <v>0</v>
      </c>
      <c r="D34" t="s">
        <v>178</v>
      </c>
      <c r="E34" s="15"/>
      <c r="J34" t="s">
        <v>273</v>
      </c>
    </row>
    <row r="35" spans="1:10" x14ac:dyDescent="0.3">
      <c r="A35" s="74" t="s">
        <v>215</v>
      </c>
      <c r="B35" s="19">
        <f>E35</f>
        <v>0</v>
      </c>
      <c r="D35" t="s">
        <v>216</v>
      </c>
      <c r="E35" s="15"/>
      <c r="J35" s="51" t="s">
        <v>218</v>
      </c>
    </row>
    <row r="36" spans="1:10" x14ac:dyDescent="0.3">
      <c r="A36" s="12"/>
      <c r="E36" s="17"/>
    </row>
    <row r="38" spans="1:10" x14ac:dyDescent="0.3">
      <c r="A38" s="10" t="s">
        <v>210</v>
      </c>
    </row>
    <row r="39" spans="1:10" x14ac:dyDescent="0.3">
      <c r="A39" s="60" t="s">
        <v>156</v>
      </c>
      <c r="B39" s="19">
        <f>E39*H39</f>
        <v>0</v>
      </c>
      <c r="D39" t="s">
        <v>179</v>
      </c>
      <c r="E39" s="15"/>
      <c r="G39" t="s">
        <v>182</v>
      </c>
      <c r="H39" s="21"/>
    </row>
    <row r="40" spans="1:10" x14ac:dyDescent="0.3">
      <c r="A40" s="60" t="s">
        <v>274</v>
      </c>
      <c r="B40" s="19">
        <f t="shared" ref="B40" si="0">E40*H40</f>
        <v>0</v>
      </c>
      <c r="D40" t="s">
        <v>180</v>
      </c>
      <c r="E40" s="15"/>
      <c r="G40" t="s">
        <v>181</v>
      </c>
      <c r="H40" s="21"/>
    </row>
    <row r="41" spans="1:10" x14ac:dyDescent="0.3">
      <c r="A41" s="60" t="s">
        <v>157</v>
      </c>
      <c r="B41" s="19">
        <f>E41*H41</f>
        <v>0</v>
      </c>
      <c r="D41" t="s">
        <v>186</v>
      </c>
      <c r="E41" s="15"/>
      <c r="G41" t="s">
        <v>183</v>
      </c>
      <c r="H41" s="21"/>
    </row>
    <row r="46" spans="1:10" s="2" customFormat="1" ht="18" x14ac:dyDescent="0.35">
      <c r="A46" s="44" t="s">
        <v>184</v>
      </c>
      <c r="B46" s="46">
        <f>SUM(B2:B45)</f>
        <v>0</v>
      </c>
      <c r="C46" s="45"/>
      <c r="F46" s="45"/>
      <c r="H46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workbookViewId="0">
      <pane ySplit="1" topLeftCell="A2" activePane="bottomLeft" state="frozen"/>
      <selection pane="bottomLeft" activeCell="A23" sqref="A23"/>
    </sheetView>
  </sheetViews>
  <sheetFormatPr defaultRowHeight="14.4" x14ac:dyDescent="0.3"/>
  <cols>
    <col min="1" max="1" width="35.44140625" customWidth="1"/>
    <col min="2" max="2" width="13.44140625" customWidth="1"/>
    <col min="3" max="3" width="4" style="82" customWidth="1"/>
    <col min="4" max="4" width="42.77734375" customWidth="1"/>
    <col min="5" max="5" width="19.6640625" customWidth="1"/>
    <col min="6" max="6" width="4.109375" style="16" customWidth="1"/>
    <col min="7" max="7" width="53.109375" bestFit="1" customWidth="1"/>
    <col min="8" max="8" width="12.44140625" customWidth="1"/>
  </cols>
  <sheetData>
    <row r="1" spans="1:8" s="11" customFormat="1" ht="31.2" x14ac:dyDescent="0.6">
      <c r="A1" s="11" t="s">
        <v>296</v>
      </c>
      <c r="C1" s="81"/>
      <c r="F1" s="49"/>
    </row>
    <row r="4" spans="1:8" s="1" customFormat="1" ht="18" x14ac:dyDescent="0.35">
      <c r="A4" s="77" t="s">
        <v>9</v>
      </c>
      <c r="C4" s="41"/>
      <c r="F4" s="41"/>
    </row>
    <row r="5" spans="1:8" x14ac:dyDescent="0.3">
      <c r="G5" s="51" t="s">
        <v>198</v>
      </c>
    </row>
    <row r="6" spans="1:8" x14ac:dyDescent="0.3">
      <c r="A6" s="10" t="s">
        <v>197</v>
      </c>
      <c r="D6" s="14" t="s">
        <v>256</v>
      </c>
      <c r="E6" s="62"/>
      <c r="G6" t="s">
        <v>193</v>
      </c>
      <c r="H6" s="50" t="str">
        <f>IF(E6&gt;0,(E7/E6),"")</f>
        <v/>
      </c>
    </row>
    <row r="7" spans="1:8" x14ac:dyDescent="0.3">
      <c r="A7" s="61" t="s">
        <v>292</v>
      </c>
      <c r="B7" s="19" t="str">
        <f>IF(H9="","",H9*12)</f>
        <v/>
      </c>
      <c r="D7" s="14" t="s">
        <v>290</v>
      </c>
      <c r="E7" s="62"/>
      <c r="G7" t="s">
        <v>194</v>
      </c>
      <c r="H7" s="19" t="str">
        <f>IF(E6&gt;0,(E12*H6),"")</f>
        <v/>
      </c>
    </row>
    <row r="8" spans="1:8" x14ac:dyDescent="0.3">
      <c r="A8" s="61" t="s">
        <v>190</v>
      </c>
      <c r="B8" s="19" t="str">
        <f>IF(H13="","",H13*12)</f>
        <v/>
      </c>
      <c r="D8" s="14" t="s">
        <v>255</v>
      </c>
      <c r="E8" s="63"/>
      <c r="G8" t="s">
        <v>195</v>
      </c>
      <c r="H8" s="50" t="str">
        <f>IF(E8+E9&gt;0,E8+E9,"")</f>
        <v/>
      </c>
    </row>
    <row r="9" spans="1:8" x14ac:dyDescent="0.3">
      <c r="A9" s="61" t="s">
        <v>6</v>
      </c>
      <c r="B9" s="19" t="str">
        <f>IF(H18="","",H18*12)</f>
        <v/>
      </c>
      <c r="D9" s="14" t="s">
        <v>257</v>
      </c>
      <c r="E9" s="63"/>
      <c r="G9" t="s">
        <v>196</v>
      </c>
      <c r="H9" s="48" t="str">
        <f>IF(H8="","",H7*H8)</f>
        <v/>
      </c>
    </row>
    <row r="10" spans="1:8" x14ac:dyDescent="0.3">
      <c r="A10" s="61" t="s">
        <v>191</v>
      </c>
      <c r="B10" s="19" t="str">
        <f>IF(H22="","",H22*12)</f>
        <v/>
      </c>
      <c r="D10" s="13"/>
    </row>
    <row r="11" spans="1:8" x14ac:dyDescent="0.3">
      <c r="A11" s="61" t="s">
        <v>192</v>
      </c>
      <c r="B11" s="19" t="str">
        <f>IF(H26="","",H26*12)</f>
        <v/>
      </c>
      <c r="D11" s="13"/>
      <c r="G11" s="51" t="s">
        <v>199</v>
      </c>
    </row>
    <row r="12" spans="1:8" x14ac:dyDescent="0.3">
      <c r="A12" s="61" t="s">
        <v>7</v>
      </c>
      <c r="B12" s="19" t="str">
        <f>IF(H30="","",H30*12)</f>
        <v/>
      </c>
      <c r="D12" s="14" t="s">
        <v>291</v>
      </c>
      <c r="E12" s="64"/>
      <c r="G12" t="s">
        <v>200</v>
      </c>
      <c r="H12" s="19" t="str">
        <f>IF(H8="","",E13*H6)</f>
        <v/>
      </c>
    </row>
    <row r="13" spans="1:8" x14ac:dyDescent="0.3">
      <c r="A13" s="61" t="s">
        <v>258</v>
      </c>
      <c r="B13" s="19" t="str">
        <f>IF(H34="","",H34*12)</f>
        <v/>
      </c>
      <c r="D13" s="14" t="s">
        <v>275</v>
      </c>
      <c r="E13" s="64"/>
      <c r="G13" t="s">
        <v>201</v>
      </c>
      <c r="H13" s="48" t="str">
        <f>IF(H12="","",H12*H8)</f>
        <v/>
      </c>
    </row>
    <row r="14" spans="1:8" x14ac:dyDescent="0.3">
      <c r="A14" s="61" t="s">
        <v>8</v>
      </c>
      <c r="B14" s="19" t="str">
        <f>IF(H38="","",H38*12)</f>
        <v/>
      </c>
      <c r="D14" s="14" t="s">
        <v>276</v>
      </c>
      <c r="E14" s="64"/>
      <c r="H14" s="48"/>
    </row>
    <row r="15" spans="1:8" x14ac:dyDescent="0.3">
      <c r="A15" s="65" t="s">
        <v>4</v>
      </c>
      <c r="B15" s="19" t="str">
        <f>IF(E20="","",E20)</f>
        <v/>
      </c>
      <c r="D15" s="14" t="s">
        <v>277</v>
      </c>
      <c r="E15" s="64"/>
    </row>
    <row r="16" spans="1:8" x14ac:dyDescent="0.3">
      <c r="D16" s="14" t="s">
        <v>278</v>
      </c>
      <c r="E16" s="64"/>
      <c r="G16" s="51" t="s">
        <v>202</v>
      </c>
    </row>
    <row r="17" spans="1:8" x14ac:dyDescent="0.3">
      <c r="D17" s="14" t="s">
        <v>279</v>
      </c>
      <c r="E17" s="64"/>
      <c r="G17" t="s">
        <v>203</v>
      </c>
      <c r="H17" s="19" t="str">
        <f>IF(H8="","",E14*H6)</f>
        <v/>
      </c>
    </row>
    <row r="18" spans="1:8" x14ac:dyDescent="0.3">
      <c r="D18" s="14" t="s">
        <v>280</v>
      </c>
      <c r="E18" s="64"/>
      <c r="G18" t="s">
        <v>204</v>
      </c>
      <c r="H18" s="19" t="str">
        <f>IF(H17="","",H17*H8)</f>
        <v/>
      </c>
    </row>
    <row r="19" spans="1:8" s="1" customFormat="1" ht="18" x14ac:dyDescent="0.35">
      <c r="A19" s="47" t="s">
        <v>283</v>
      </c>
      <c r="B19" s="26">
        <f>SUM(B5:B18)</f>
        <v>0</v>
      </c>
      <c r="C19" s="41"/>
      <c r="D19" s="14" t="s">
        <v>281</v>
      </c>
      <c r="E19" s="78"/>
      <c r="F19" s="41"/>
    </row>
    <row r="20" spans="1:8" x14ac:dyDescent="0.3">
      <c r="D20" s="14" t="s">
        <v>282</v>
      </c>
      <c r="E20" s="21"/>
      <c r="G20" s="51" t="s">
        <v>205</v>
      </c>
    </row>
    <row r="21" spans="1:8" x14ac:dyDescent="0.3">
      <c r="E21" s="19"/>
      <c r="G21" t="s">
        <v>206</v>
      </c>
      <c r="H21" s="19" t="str">
        <f>IF(H8="","",E15*H6)</f>
        <v/>
      </c>
    </row>
    <row r="22" spans="1:8" x14ac:dyDescent="0.3">
      <c r="E22" s="19"/>
      <c r="G22" t="s">
        <v>207</v>
      </c>
      <c r="H22" s="48" t="str">
        <f>IF(H21="","",H21*H8)</f>
        <v/>
      </c>
    </row>
    <row r="23" spans="1:8" x14ac:dyDescent="0.3">
      <c r="E23" s="19"/>
    </row>
    <row r="24" spans="1:8" x14ac:dyDescent="0.3">
      <c r="E24" s="19"/>
      <c r="G24" s="51" t="s">
        <v>208</v>
      </c>
    </row>
    <row r="25" spans="1:8" x14ac:dyDescent="0.3">
      <c r="E25" s="19"/>
      <c r="G25" t="s">
        <v>209</v>
      </c>
      <c r="H25" s="19" t="str">
        <f>IF(H8="","",E16*H6)</f>
        <v/>
      </c>
    </row>
    <row r="26" spans="1:8" x14ac:dyDescent="0.3">
      <c r="E26" s="19"/>
      <c r="G26" t="s">
        <v>230</v>
      </c>
      <c r="H26" s="48" t="str">
        <f>IF(H25="","",H25*H8)</f>
        <v/>
      </c>
    </row>
    <row r="27" spans="1:8" x14ac:dyDescent="0.3">
      <c r="E27" s="19"/>
    </row>
    <row r="28" spans="1:8" x14ac:dyDescent="0.3">
      <c r="E28" s="19"/>
      <c r="G28" s="51" t="s">
        <v>228</v>
      </c>
    </row>
    <row r="29" spans="1:8" x14ac:dyDescent="0.3">
      <c r="E29" s="19"/>
      <c r="G29" t="s">
        <v>229</v>
      </c>
      <c r="H29" s="19" t="str">
        <f>IF(H8="","",E17*H6)</f>
        <v/>
      </c>
    </row>
    <row r="30" spans="1:8" x14ac:dyDescent="0.3">
      <c r="E30" s="19"/>
      <c r="G30" t="s">
        <v>231</v>
      </c>
      <c r="H30" s="48" t="str">
        <f>IF(H29="","",H29*H8)</f>
        <v/>
      </c>
    </row>
    <row r="31" spans="1:8" x14ac:dyDescent="0.3">
      <c r="E31" s="19"/>
    </row>
    <row r="32" spans="1:8" x14ac:dyDescent="0.3">
      <c r="E32" s="19"/>
      <c r="G32" s="51" t="s">
        <v>259</v>
      </c>
    </row>
    <row r="33" spans="7:8" x14ac:dyDescent="0.3">
      <c r="G33" t="s">
        <v>287</v>
      </c>
      <c r="H33" s="19" t="str">
        <f>IF(H8="","",E18*H6)</f>
        <v/>
      </c>
    </row>
    <row r="34" spans="7:8" x14ac:dyDescent="0.3">
      <c r="G34" t="s">
        <v>288</v>
      </c>
      <c r="H34" s="48" t="str">
        <f>IF(H33="","",H33*H8)</f>
        <v/>
      </c>
    </row>
    <row r="36" spans="7:8" x14ac:dyDescent="0.3">
      <c r="G36" s="51" t="s">
        <v>284</v>
      </c>
    </row>
    <row r="37" spans="7:8" x14ac:dyDescent="0.3">
      <c r="G37" t="s">
        <v>285</v>
      </c>
      <c r="H37" s="19" t="str">
        <f>IF(H8="","",E19*H6)</f>
        <v/>
      </c>
    </row>
    <row r="38" spans="7:8" x14ac:dyDescent="0.3">
      <c r="G38" t="s">
        <v>286</v>
      </c>
      <c r="H38" s="19" t="str">
        <f>IF(H37="","",H37*H8)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Summary</vt:lpstr>
      <vt:lpstr>Set-Up Costs</vt:lpstr>
      <vt:lpstr>Income</vt:lpstr>
      <vt:lpstr>Expenses</vt:lpstr>
      <vt:lpstr>Tax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2019-05-10T03:56:47Z</dcterms:modified>
</cp:coreProperties>
</file>